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/>
  </bookViews>
  <sheets>
    <sheet name="List1" sheetId="1" r:id="rId1"/>
  </sheets>
  <definedNames>
    <definedName name="_xlnm.Print_Area" localSheetId="0">List1!$A$1:$F$137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1" l="1"/>
  <c r="C33" i="1"/>
  <c r="D33" i="1"/>
  <c r="F128" i="1" l="1"/>
  <c r="F127" i="1" s="1"/>
  <c r="F123" i="1"/>
  <c r="F119" i="1"/>
  <c r="F118" i="1" s="1"/>
  <c r="F115" i="1"/>
  <c r="F114" i="1" s="1"/>
  <c r="F111" i="1"/>
  <c r="F109" i="1"/>
  <c r="B19" i="1" s="1"/>
  <c r="F107" i="1"/>
  <c r="F99" i="1"/>
  <c r="F93" i="1"/>
  <c r="F92" i="1" s="1"/>
  <c r="F84" i="1"/>
  <c r="F79" i="1"/>
  <c r="F71" i="1"/>
  <c r="F70" i="1" s="1"/>
  <c r="F65" i="1"/>
  <c r="F62" i="1"/>
  <c r="F57" i="1"/>
  <c r="F55" i="1"/>
  <c r="F49" i="1"/>
  <c r="F44" i="1"/>
  <c r="F41" i="1"/>
  <c r="F33" i="1"/>
  <c r="E55" i="1"/>
  <c r="E49" i="1"/>
  <c r="E127" i="1"/>
  <c r="E123" i="1"/>
  <c r="E119" i="1"/>
  <c r="E118" i="1" s="1"/>
  <c r="E115" i="1"/>
  <c r="E114" i="1" s="1"/>
  <c r="E111" i="1"/>
  <c r="E109" i="1"/>
  <c r="E107" i="1"/>
  <c r="D107" i="1"/>
  <c r="E99" i="1"/>
  <c r="E93" i="1"/>
  <c r="E92" i="1" s="1"/>
  <c r="E84" i="1"/>
  <c r="E79" i="1"/>
  <c r="E71" i="1"/>
  <c r="E70" i="1" s="1"/>
  <c r="E65" i="1"/>
  <c r="E62" i="1"/>
  <c r="E44" i="1"/>
  <c r="E33" i="1"/>
  <c r="E57" i="1"/>
  <c r="E41" i="1"/>
  <c r="B15" i="1" l="1"/>
  <c r="B16" i="1"/>
  <c r="B17" i="1"/>
  <c r="B18" i="1"/>
  <c r="F98" i="1"/>
  <c r="F78" i="1"/>
  <c r="F61" i="1"/>
  <c r="F48" i="1"/>
  <c r="F32" i="1"/>
  <c r="E48" i="1"/>
  <c r="E32" i="1"/>
  <c r="E78" i="1"/>
  <c r="E61" i="1"/>
  <c r="D123" i="1"/>
  <c r="D119" i="1"/>
  <c r="D118" i="1" s="1"/>
  <c r="D115" i="1"/>
  <c r="D114" i="1" s="1"/>
  <c r="D99" i="1"/>
  <c r="D84" i="1"/>
  <c r="D93" i="1"/>
  <c r="D92" i="1" s="1"/>
  <c r="D79" i="1"/>
  <c r="D71" i="1"/>
  <c r="D70" i="1" s="1"/>
  <c r="D65" i="1"/>
  <c r="D62" i="1"/>
  <c r="D57" i="1"/>
  <c r="D49" i="1"/>
  <c r="D41" i="1"/>
  <c r="D32" i="1" s="1"/>
  <c r="F130" i="1" l="1"/>
  <c r="B20" i="1"/>
  <c r="D48" i="1"/>
  <c r="D98" i="1"/>
  <c r="D78" i="1"/>
  <c r="D61" i="1"/>
  <c r="C107" i="1"/>
  <c r="C65" i="1"/>
  <c r="C62" i="1"/>
  <c r="C49" i="1"/>
  <c r="C123" i="1"/>
  <c r="C119" i="1"/>
  <c r="C118" i="1" s="1"/>
  <c r="C115" i="1"/>
  <c r="C114" i="1" s="1"/>
  <c r="C99" i="1"/>
  <c r="C93" i="1"/>
  <c r="C92" i="1" s="1"/>
  <c r="C84" i="1"/>
  <c r="C79" i="1"/>
  <c r="C71" i="1"/>
  <c r="C70" i="1" s="1"/>
  <c r="C57" i="1"/>
  <c r="C41" i="1"/>
  <c r="C32" i="1" s="1"/>
  <c r="B79" i="1"/>
  <c r="B41" i="1"/>
  <c r="B32" i="1" s="1"/>
  <c r="B84" i="1"/>
  <c r="B123" i="1"/>
  <c r="B119" i="1"/>
  <c r="B118" i="1" s="1"/>
  <c r="B99" i="1"/>
  <c r="B71" i="1"/>
  <c r="B70" i="1" s="1"/>
  <c r="B65" i="1"/>
  <c r="B62" i="1"/>
  <c r="B49" i="1"/>
  <c r="B107" i="1"/>
  <c r="B57" i="1"/>
  <c r="B115" i="1"/>
  <c r="B114" i="1" s="1"/>
  <c r="B93" i="1"/>
  <c r="B92" i="1" s="1"/>
  <c r="D130" i="1" l="1"/>
  <c r="C78" i="1"/>
  <c r="C61" i="1"/>
  <c r="C48" i="1"/>
  <c r="C98" i="1"/>
  <c r="B78" i="1"/>
  <c r="B98" i="1"/>
  <c r="B48" i="1"/>
  <c r="B61" i="1"/>
  <c r="E98" i="1"/>
  <c r="E130" i="1" s="1"/>
  <c r="B130" i="1" l="1"/>
  <c r="C130" i="1"/>
</calcChain>
</file>

<file path=xl/sharedStrings.xml><?xml version="1.0" encoding="utf-8"?>
<sst xmlns="http://schemas.openxmlformats.org/spreadsheetml/2006/main" count="124" uniqueCount="105">
  <si>
    <t>NA PODRUČJU OPĆINE MARIJA BISTRICA</t>
  </si>
  <si>
    <t>Naziv objekata i uređaja /vrsta radova</t>
  </si>
  <si>
    <t>Održavanje cesta i drugih javnih površina</t>
  </si>
  <si>
    <t>Opći prihodi i primici</t>
  </si>
  <si>
    <t>Ostale.uls.tek održ.-ZIMSKA SLUŽBA</t>
  </si>
  <si>
    <t>Materijal i dijelovi za tekuće i investicijsko održavanje</t>
  </si>
  <si>
    <t xml:space="preserve">Usluge tekućeg i investicijskog održavanja (čišćenje i pranje ulica i nogostupa nakon snijega, premještanje štandova na tržni prostor, košnja javnih površina, jesenska i proljetna sanacija udarnih rupa) </t>
  </si>
  <si>
    <t>Pomoći</t>
  </si>
  <si>
    <t>Održavanje javnih površina</t>
  </si>
  <si>
    <t>Usluge tekućeg i investicijskog održavanja - čišćenje, košnja, malčiranje,uređenje parkova</t>
  </si>
  <si>
    <t>Usluge tekućeg i investicijskog održavanja - uređenje cvjetnih površina - Trg, park Ivaki, otoci kod Tehnomehanike, ulaz u pješačku zonu u Zagrebačkoj ulici</t>
  </si>
  <si>
    <t>Prihodi za posebne namjene</t>
  </si>
  <si>
    <t>Ugovori o djelu</t>
  </si>
  <si>
    <t>Rashodi za uređaje i javnu rasvjetu</t>
  </si>
  <si>
    <t>Usluge tekućeg i investicijskog održavanja</t>
  </si>
  <si>
    <t>Rashodi za održavanje uređaja vodoopskrbe</t>
  </si>
  <si>
    <t>Sanacija klizišta (ispitivanje terena bušenjem, izgradnja pilota koji ulaze u čvrsti teren, izgradnja potpornog zida, izgradnja odvodnje klizišta i asfaltiranje)</t>
  </si>
  <si>
    <t>Uređenje općinskih objekata</t>
  </si>
  <si>
    <t>Uredska kancelarija - uređenje</t>
  </si>
  <si>
    <t>2. SREDSTVA ZA OSTVARVANJE PROGRAMA</t>
  </si>
  <si>
    <t>Općinskog vijeća</t>
  </si>
  <si>
    <t>Naknada za energetsku uslugu</t>
  </si>
  <si>
    <t>Teodor Švaljek, ing.</t>
  </si>
  <si>
    <t>Vlastiti prihodi-općina (voda)</t>
  </si>
  <si>
    <t xml:space="preserve"> - pomoći:</t>
  </si>
  <si>
    <t xml:space="preserve"> - prihoda za posebne namjene:</t>
  </si>
  <si>
    <t xml:space="preserve"> - vlastiti prihodi: </t>
  </si>
  <si>
    <t xml:space="preserve"> - opći prihodi i primici</t>
  </si>
  <si>
    <t>1. OPĆENITO</t>
  </si>
  <si>
    <t>Održavanje opreme u Domu kulture</t>
  </si>
  <si>
    <t>Općinska zgrada - stolarija</t>
  </si>
  <si>
    <t>Energija - za javnu rasvjetu</t>
  </si>
  <si>
    <t>Elementarna nepogoda - sanacija objekata kod nepredvidivih događaja</t>
  </si>
  <si>
    <t>ELEMENTARNA NEPOGODA - održavanje objekata</t>
  </si>
  <si>
    <t>Materijal  i oprema održavanje - PROMETNI ZNAKOVI (postava prometnih ogledala, usporivača prometa, horizontalna signalizacija)</t>
  </si>
  <si>
    <t>Ostale usluge tekućeg i investicijskog održavanja - ostalo</t>
  </si>
  <si>
    <t>4. ZAVRŠNE ODREDBE</t>
  </si>
  <si>
    <t>Ostale.uls.tek održ.-SANACIJA UDARNIH RUPA</t>
  </si>
  <si>
    <t>Zacjevljenje kanala uz PŠ Selnica</t>
  </si>
  <si>
    <t>Usluga kinoprikazivanja</t>
  </si>
  <si>
    <t>UKUPNO</t>
  </si>
  <si>
    <t>Predsjednik</t>
  </si>
  <si>
    <t>Izgradnja odvodnog kanala uz Novo groblje Marija Bistrica</t>
  </si>
  <si>
    <t>Ostali prometni objekti -AUTOBUSNA STANICA SELNICA (BAJSI)</t>
  </si>
  <si>
    <t>Komunalne usluge - poljoprivredni redar</t>
  </si>
  <si>
    <t>Uređenje svlačionice u nogometnom klubu Mladost</t>
  </si>
  <si>
    <t>Uređenje WC-a u prizemlju Doma kulture</t>
  </si>
  <si>
    <t>Uredski namještaj</t>
  </si>
  <si>
    <r>
      <rPr>
        <b/>
        <sz val="11"/>
        <rFont val="Calibri"/>
        <family val="2"/>
        <scheme val="minor"/>
      </rPr>
      <t xml:space="preserve">Pod održavanjem nerazvrstanih cesta </t>
    </r>
    <r>
      <rPr>
        <sz val="11"/>
        <rFont val="Calibri"/>
        <family val="2"/>
        <scheme val="minor"/>
      </rPr>
      <t>podrazumijeva se skup mjera i radnji koje se obavljaju kroz cijelu godinu na nerazvrstanim cestama na području Općine Marija Bistrica, uključujući i svu opremu, uređaje i instalacije sa svrhom održavanja prohodnosti i tehničke ispravnosti cesta i prometne sigurnosti na njima (redovito održavanje) kao i mjestimičnog poboljšanja elemenata ceste, osiguranja sigurnosti i trajnosti ceste i cestovnih objekta i povećanje sigurnosti u prometu (izvanredno održavanje), a sve u skladu s propisima kojima je uređeno održavanje cesta. Pod nerazvrstim cestama podrazumijevaju se površine koje se koriste za promet po bilo kojoj osnovi i koje su pristupačne većem broju korisnika, a koje nisu razvrstane ceste u skladu s Odlukom o razvrstavanju javnih cesta u državne ceste, županijske ceste i lokalne ceste prema posebnom propisu.</t>
    </r>
  </si>
  <si>
    <r>
      <rPr>
        <b/>
        <sz val="11"/>
        <rFont val="Calibri"/>
        <family val="2"/>
        <scheme val="minor"/>
      </rPr>
      <t>Održavanje javnih površina</t>
    </r>
    <r>
      <rPr>
        <sz val="11"/>
        <rFont val="Calibri"/>
        <family val="2"/>
        <scheme val="minor"/>
      </rPr>
      <t xml:space="preserve"> obuhvaća održavanje javnih zelenih površina, čišćenje javnih površina kao i održavanje javnih površina u naseljima (Mjesnim odborima) na području Općine Marija Bistrica. Održavanje javnih zelenih površina podrazumijeva košnju, obrezivanje i sakuplajnje biološkog otpada s javnih zelenih površina, obnovu , održavnaje i njegu drveća, ukrasnog grmlja i drugog bilja, popločenh i nasipanih površina u parkovima, opreme na dječjim igralištima, fitosanitarnu zaštitu bilja i biljnog materijala za potrebe održavanja kao i druge poslove za održavanje predmetnih površina. Održavanje javnih zelenih površina obuhvaća njegu postojećih travnatih površina i uređenje novih, održavanje šljunčanih i popločenih staza i njegu i sadnju ukrasnog parkovnog bilja (sezonsko cvijeće, trajnice, grmlje i sl.) odvoz i deponiranje smeća sakupljenog održavanjem, održavanje parkovne opreme (klupe, košare za otpatke i sl.) proljetno čišćenje sipine i pranje dijela općinskih ulica i trgova. Malu zimsku službu (čišćenje i otklanjanje snijega i leda na javnim površinama za kretanje pješaka i sl.), održavanje fontane, sustava nazora, prigodna uređenja zgrada (zastave, božićne jelke, dekorativna rasvjete). Pod čišćenjem javnih površina u smislu odredaba Komunalnog gospodarstva podrazumijeva se čišćenje površina javne namjene, osim javnih cesta, koje obuhvaća ručno i strojno čišćenje i pranje javnih površina od otpada, snijega i leda, kao i postavljanje i čišćenje košarica za otpatke i uklanjanje otpada koje je nepoznata osoba odbacila na javnu površinu ili zemljište u vlasništu jedinica lokalne samouprave, kao i održavanje, popravci i čišćenje građevina, uređaja javne namjene. Naručito se podrazumijeva čišćenje javnih zelenih površina, pješačkih staza, pješačkih zona, otvorenh odvodnih kanala, trgova, parkova i dječjih igrališta.</t>
    </r>
  </si>
  <si>
    <r>
      <rPr>
        <b/>
        <sz val="11"/>
        <rFont val="Calibri"/>
        <family val="2"/>
        <scheme val="minor"/>
      </rPr>
      <t>Pod održavanjem javne rasvjete</t>
    </r>
    <r>
      <rPr>
        <sz val="11"/>
        <rFont val="Calibri"/>
        <family val="2"/>
        <scheme val="minor"/>
      </rPr>
      <t xml:space="preserve"> podrazumijeva se upravljanje i održavanje instalacije javne rasvjete, uključujući podmirivanje troškova električne energije, za rasvjetljavanje površina javne namjene. Redovito održavanje obuhvaća zamjenu neispravnih dijelova svjetiljki cijelih svjetiljki, oštećenih stupova, kabela i slično. Pojačano održavanje  javne rasvjete obuhvaća manje zahvate na ugradnji novih svjetiljki javne rasvjete, u pravilu, na postojeće stupove NN mreže. Naknada za energetsku uslugu odnosi se na projekt NEW LIGHT kojim je zamijenjena postojeća javna rasvjeta novom ekološki prihvatljivijom.</t>
    </r>
  </si>
  <si>
    <t>Plan 2025. (u EUR)</t>
  </si>
  <si>
    <t>Održavanje javnih površina poduzeća LIJEPA BISTRICA D.O.O.</t>
  </si>
  <si>
    <t>Usluge tekućeg i inv. održavanja (MO)</t>
  </si>
  <si>
    <t>Rekonstrukcija fontane na Trgu</t>
  </si>
  <si>
    <t>Održavanje fontane na Trgu</t>
  </si>
  <si>
    <t>Održavanje dizala u Domu kulture</t>
  </si>
  <si>
    <t>Uređenje fasade nogometnog kluba Mladost</t>
  </si>
  <si>
    <t>Centralno Općina</t>
  </si>
  <si>
    <t>Sanacija bankina na području Općine (posljedica Aglomeracije)</t>
  </si>
  <si>
    <t>Sanacija grobnih staza na novom groblju MB</t>
  </si>
  <si>
    <t>Stručni nadzor</t>
  </si>
  <si>
    <t xml:space="preserve">Radovi na održavanju uređaja vodoopskrbe obuhvaćaju aktivnosti održavanja koje se obavljaju tijekom cijele godine, uključujući objekte i instalacije prvenstveno u cilju održavanja ispravnosti vodoopskrbnih sustava i uređaja. </t>
  </si>
  <si>
    <t>Sanacija klizišta GLOBOČEC-GLOBANI 240D NC1-007</t>
  </si>
  <si>
    <t>Sanacija klizišta GLOBOČEC NC1-001 KOVAČIĆI</t>
  </si>
  <si>
    <t>Stručni nadzor sanacije klizišta GLOBOČEC-GLOBANI 240D NC1-007</t>
  </si>
  <si>
    <t>Sanacija klizišta LAZ DIJANIĆI NC1-178</t>
  </si>
  <si>
    <t>Projekt sanacije klizišta SELNICA NC2-031 MITREČIĆI</t>
  </si>
  <si>
    <t>Sanacija klizišta SELNICA NC2-031 MITREČIĆI</t>
  </si>
  <si>
    <t>Stručni nadzor sanacije klizišta GLOBOČEC NC1-001 KOVAČIĆI</t>
  </si>
  <si>
    <t>Stručni nadzor sanacije klizišta SELNICA NC2-031 MITREČIĆI</t>
  </si>
  <si>
    <t>Stručni nadzor sanacije klizišta LAZ DIJANIĆI NC1-178</t>
  </si>
  <si>
    <t>I. izmjena</t>
  </si>
  <si>
    <t>Izgradnja odvodnog kanala - LAZ BREZOVICA</t>
  </si>
  <si>
    <t>Oprema za  održavanje i zaštitu -KLIMA (urudžbeni i vjenčaona)</t>
  </si>
  <si>
    <t>Rekonstrukcija krovišta na zgradi Općine</t>
  </si>
  <si>
    <t>Prihodi od nefinancijske imovine</t>
  </si>
  <si>
    <t>Bojler - Općina</t>
  </si>
  <si>
    <t xml:space="preserve"> prihodi od nefinancijske imovine</t>
  </si>
  <si>
    <t>II. izmjena</t>
  </si>
  <si>
    <t>III.  izmjena</t>
  </si>
  <si>
    <t>Ostale pomoći EU</t>
  </si>
  <si>
    <t xml:space="preserve">Prometni elaborat pješački prijelazi </t>
  </si>
  <si>
    <t>Prometni elaborat autobusna stajališta</t>
  </si>
  <si>
    <t>Ostali pomoći EU</t>
  </si>
  <si>
    <t>Ostale pomoći - EU</t>
  </si>
  <si>
    <t>Sanacija bajera Poljanica B.</t>
  </si>
  <si>
    <t>Sanacija bajera</t>
  </si>
  <si>
    <t>KLASA: 400-06/24-01/1</t>
  </si>
  <si>
    <t>Izvršenje 31.12.</t>
  </si>
  <si>
    <t>Ovo Godišnje izvršenje Programa objavit će se u Službenom glasniku Općine Marija Bistrica.</t>
  </si>
  <si>
    <t xml:space="preserve">Ovo Godišnje izvršenje Programa održavanja komunalne infrastrukture ukupno iznosi  847.720,67 eura. </t>
  </si>
  <si>
    <t xml:space="preserve">GODIŠNJE IZVRŠENJE PROGRAMA ODRŽAVANJA KOMUNALNE INFRASTRUKTURE ZA 2025. GODINU </t>
  </si>
  <si>
    <t>Na temelju realiziranih sredstava za ostvarivanje Programa održavanja komunalne infrastrukture, u nastavku se određuju izvršeni poslovi i radovi na održavanju objekata i uređaja komunalne infrastukture u 2025. godini po vrsti komunalne djelatnosti s realizacijom pojedinih troškova, te iskazom financijskih sredstava kako slijedi:</t>
  </si>
  <si>
    <t>Sredstva za ostvarivanje Programa održavanja komunalne infrastrukture u 2025. godini osigurala su se iz sljedećih izvora:</t>
  </si>
  <si>
    <t>Ovim Godišnjim izvršenjem Programa održavanja komunalne infrastrukture za 2025. godinu na području Općine Marija Bistrica, u skladu s predvidivim sredstvima i izvorima financiranja, određeni su bili poslovi  i radovi na održavanju objekata i uređaja komunalne infrastrukture koji se podrazumijevaju pod obavljanjem komunalne djelatnosti održavanja čistoće u dijelu koji se odnosi na čišćenje javnih površina, održavanje prometnih površina, održavanje nerazvrstanih cesta, čišćenje kanala i potoka, održavanje uređaja vodoopskrbe, održavanje javne rasvjete i potrošnje električne energije za javnu rasvjetu, prigodno uređenje na području Općine te uređenje Općinske zgrade, održavanje prostora groblja i mrtvačnice, održavnje igrališta za djecu te ostalih objekata i uređaja u vlasništvu Općine.</t>
  </si>
  <si>
    <t>3. RAZLOZI DONOŠENJA IZMJENA PROGRAMA</t>
  </si>
  <si>
    <t>4. ODSTUPANJA OSTVARENIH RASHODA U ODNOSU NA PLAN</t>
  </si>
  <si>
    <t>SVEUKUPNO</t>
  </si>
  <si>
    <t>Izvorni plan Proračuna te Program održavanja komunalne infrastrukture za 2025. god. čija ukupna vrijednost iznosila je 1.217.300,73 eura. Do 31.12.2025. god. donijele su se 3 izmjene Programa zadnja važeća izmjena iznosila je 955.480,99 eura. Korekcije su se radile kako bi se uskladilo održavanje stanjem na terenu gdje je bilo potrebno povećanja, a negdje je opseg radova održavanja bio manji.</t>
  </si>
  <si>
    <t>Izvršenje Održavanje komunalne infrastrukture je redovno i odvijalo se po planu. Ostvarenje u 2025. godini je 88,72%. Ostale aktivnosti i projekti iz Programa održavanja odvijale su se uobičajeno, neke realizacije su niže jer se nije moglo točno predvidjeti trošak održavanja do kraja godine.</t>
  </si>
  <si>
    <t>5. ODRŽAVANJE KOMUNALNE INFRASTRUKTURE</t>
  </si>
  <si>
    <t>URBROJ: 2140-22-02-26-40</t>
  </si>
  <si>
    <t>Na temelju članka 71. Zakona o komunalnom gospodarstvu (Narodne novine 68/18, 110/18, 32/20 i 145/24) i članka 30. Statuta Općine Marija Bistrica (Službeni glasnik Općine Marija Bistrica 4/21) Općinsko vijeće Općine Marija Bistrica na 9. sjednici održanoj dana 26. svibnja 2026. godine donosi</t>
  </si>
  <si>
    <t>Marija Bistrica,  26.05.2026. god.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</si>
</sst>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1A]#,##0.00;\-\ #,##0.00"/>
    <numFmt numFmtId="165" formatCode="#,##0.00_ ;\-#,##0.00\ 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9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E1E1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5" fillId="0" borderId="0" xfId="0" applyFont="1"/>
    <xf numFmtId="165" fontId="5" fillId="0" borderId="0" xfId="0" applyNumberFormat="1" applyFont="1"/>
    <xf numFmtId="0" fontId="6" fillId="0" borderId="0" xfId="0" applyFont="1"/>
    <xf numFmtId="0" fontId="6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 readingOrder="1"/>
    </xf>
    <xf numFmtId="164" fontId="8" fillId="4" borderId="1" xfId="0" applyNumberFormat="1" applyFont="1" applyFill="1" applyBorder="1" applyAlignment="1">
      <alignment vertical="center" wrapText="1" readingOrder="1"/>
    </xf>
    <xf numFmtId="0" fontId="9" fillId="4" borderId="1" xfId="0" applyFont="1" applyFill="1" applyBorder="1" applyAlignment="1">
      <alignment vertical="center" wrapText="1" readingOrder="1"/>
    </xf>
    <xf numFmtId="4" fontId="1" fillId="0" borderId="1" xfId="0" applyNumberFormat="1" applyFont="1" applyBorder="1"/>
    <xf numFmtId="0" fontId="9" fillId="0" borderId="1" xfId="0" applyFont="1" applyBorder="1" applyAlignment="1">
      <alignment vertical="center" wrapText="1" readingOrder="1"/>
    </xf>
    <xf numFmtId="4" fontId="1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 wrapText="1" readingOrder="1"/>
    </xf>
    <xf numFmtId="0" fontId="8" fillId="0" borderId="1" xfId="0" applyFont="1" applyBorder="1" applyAlignment="1">
      <alignment vertical="center" wrapText="1" readingOrder="1"/>
    </xf>
    <xf numFmtId="4" fontId="6" fillId="0" borderId="1" xfId="0" applyNumberFormat="1" applyFont="1" applyBorder="1"/>
    <xf numFmtId="0" fontId="8" fillId="3" borderId="1" xfId="0" applyFont="1" applyFill="1" applyBorder="1" applyAlignment="1">
      <alignment vertical="center" wrapText="1" readingOrder="1"/>
    </xf>
    <xf numFmtId="164" fontId="8" fillId="0" borderId="1" xfId="0" applyNumberFormat="1" applyFont="1" applyBorder="1" applyAlignment="1">
      <alignment vertical="center" readingOrder="1"/>
    </xf>
    <xf numFmtId="164" fontId="8" fillId="0" borderId="1" xfId="0" applyNumberFormat="1" applyFont="1" applyBorder="1" applyAlignment="1">
      <alignment vertical="center" wrapText="1" readingOrder="1"/>
    </xf>
    <xf numFmtId="0" fontId="9" fillId="0" borderId="0" xfId="0" applyFont="1" applyAlignment="1">
      <alignment vertical="center" wrapText="1" readingOrder="1"/>
    </xf>
    <xf numFmtId="164" fontId="9" fillId="0" borderId="0" xfId="0" applyNumberFormat="1" applyFont="1" applyAlignment="1">
      <alignment vertical="center" wrapText="1" readingOrder="1"/>
    </xf>
    <xf numFmtId="0" fontId="8" fillId="5" borderId="1" xfId="0" applyFont="1" applyFill="1" applyBorder="1" applyAlignment="1">
      <alignment vertical="center" wrapText="1" readingOrder="1"/>
    </xf>
    <xf numFmtId="4" fontId="7" fillId="5" borderId="1" xfId="0" applyNumberFormat="1" applyFont="1" applyFill="1" applyBorder="1"/>
    <xf numFmtId="4" fontId="7" fillId="0" borderId="1" xfId="0" applyNumberFormat="1" applyFont="1" applyBorder="1"/>
    <xf numFmtId="164" fontId="9" fillId="0" borderId="1" xfId="0" applyNumberFormat="1" applyFont="1" applyBorder="1" applyAlignment="1">
      <alignment vertical="center" wrapText="1" readingOrder="1"/>
    </xf>
    <xf numFmtId="0" fontId="1" fillId="0" borderId="1" xfId="0" applyFont="1" applyBorder="1"/>
    <xf numFmtId="0" fontId="8" fillId="0" borderId="0" xfId="0" applyFont="1" applyAlignment="1">
      <alignment vertical="center" wrapText="1" readingOrder="1"/>
    </xf>
    <xf numFmtId="0" fontId="10" fillId="4" borderId="1" xfId="0" applyFont="1" applyFill="1" applyBorder="1" applyAlignment="1">
      <alignment vertical="center" wrapText="1" readingOrder="1"/>
    </xf>
    <xf numFmtId="164" fontId="10" fillId="4" borderId="1" xfId="0" applyNumberFormat="1" applyFont="1" applyFill="1" applyBorder="1" applyAlignment="1">
      <alignment vertical="center" wrapText="1" readingOrder="1"/>
    </xf>
    <xf numFmtId="4" fontId="1" fillId="0" borderId="0" xfId="0" applyNumberFormat="1" applyFont="1"/>
    <xf numFmtId="0" fontId="11" fillId="0" borderId="1" xfId="0" applyFont="1" applyBorder="1" applyAlignment="1">
      <alignment vertical="center" wrapText="1" readingOrder="1"/>
    </xf>
    <xf numFmtId="0" fontId="2" fillId="5" borderId="1" xfId="0" applyFont="1" applyFill="1" applyBorder="1"/>
    <xf numFmtId="0" fontId="8" fillId="6" borderId="1" xfId="0" applyFont="1" applyFill="1" applyBorder="1" applyAlignment="1">
      <alignment vertical="center" wrapText="1" readingOrder="1"/>
    </xf>
    <xf numFmtId="164" fontId="8" fillId="6" borderId="1" xfId="0" applyNumberFormat="1" applyFont="1" applyFill="1" applyBorder="1" applyAlignment="1">
      <alignment vertical="center" wrapText="1" readingOrder="1"/>
    </xf>
    <xf numFmtId="0" fontId="7" fillId="6" borderId="1" xfId="0" applyFont="1" applyFill="1" applyBorder="1" applyAlignment="1">
      <alignment vertical="center" wrapText="1" readingOrder="1"/>
    </xf>
    <xf numFmtId="164" fontId="8" fillId="6" borderId="1" xfId="0" applyNumberFormat="1" applyFont="1" applyFill="1" applyBorder="1" applyAlignment="1">
      <alignment vertical="center" readingOrder="1"/>
    </xf>
    <xf numFmtId="0" fontId="9" fillId="0" borderId="2" xfId="0" applyFont="1" applyBorder="1" applyAlignment="1">
      <alignment vertical="center" wrapText="1" readingOrder="1"/>
    </xf>
    <xf numFmtId="0" fontId="0" fillId="0" borderId="1" xfId="0" applyBorder="1"/>
    <xf numFmtId="4" fontId="1" fillId="0" borderId="3" xfId="0" applyNumberFormat="1" applyFont="1" applyBorder="1"/>
    <xf numFmtId="4" fontId="2" fillId="5" borderId="3" xfId="0" applyNumberFormat="1" applyFont="1" applyFill="1" applyBorder="1"/>
    <xf numFmtId="4" fontId="2" fillId="0" borderId="3" xfId="0" applyNumberFormat="1" applyFont="1" applyBorder="1"/>
    <xf numFmtId="4" fontId="8" fillId="6" borderId="1" xfId="0" applyNumberFormat="1" applyFont="1" applyFill="1" applyBorder="1" applyAlignment="1">
      <alignment vertical="center" wrapText="1" readingOrder="1"/>
    </xf>
    <xf numFmtId="4" fontId="8" fillId="0" borderId="1" xfId="0" applyNumberFormat="1" applyFont="1" applyBorder="1" applyAlignment="1">
      <alignment vertical="center" wrapText="1" readingOrder="1"/>
    </xf>
    <xf numFmtId="4" fontId="2" fillId="0" borderId="1" xfId="0" applyNumberFormat="1" applyFont="1" applyBorder="1"/>
    <xf numFmtId="0" fontId="5" fillId="0" borderId="1" xfId="0" applyFont="1" applyBorder="1"/>
    <xf numFmtId="0" fontId="7" fillId="0" borderId="1" xfId="0" applyFont="1" applyBorder="1"/>
    <xf numFmtId="165" fontId="7" fillId="0" borderId="1" xfId="0" applyNumberFormat="1" applyFont="1" applyBorder="1"/>
    <xf numFmtId="165" fontId="5" fillId="0" borderId="1" xfId="0" applyNumberFormat="1" applyFont="1" applyBorder="1"/>
    <xf numFmtId="4" fontId="2" fillId="5" borderId="1" xfId="0" applyNumberFormat="1" applyFont="1" applyFill="1" applyBorder="1"/>
    <xf numFmtId="0" fontId="0" fillId="0" borderId="5" xfId="0" applyBorder="1"/>
    <xf numFmtId="0" fontId="9" fillId="3" borderId="1" xfId="0" applyFont="1" applyFill="1" applyBorder="1" applyAlignment="1">
      <alignment vertical="center" wrapText="1" readingOrder="1"/>
    </xf>
    <xf numFmtId="4" fontId="1" fillId="3" borderId="1" xfId="0" applyNumberFormat="1" applyFont="1" applyFill="1" applyBorder="1"/>
    <xf numFmtId="4" fontId="0" fillId="3" borderId="1" xfId="0" applyNumberFormat="1" applyFill="1" applyBorder="1"/>
    <xf numFmtId="164" fontId="8" fillId="3" borderId="1" xfId="0" applyNumberFormat="1" applyFont="1" applyFill="1" applyBorder="1" applyAlignment="1">
      <alignment vertical="center" wrapText="1" readingOrder="1"/>
    </xf>
    <xf numFmtId="0" fontId="11" fillId="3" borderId="1" xfId="0" applyFont="1" applyFill="1" applyBorder="1" applyAlignment="1">
      <alignment vertical="center" wrapText="1" readingOrder="1"/>
    </xf>
    <xf numFmtId="4" fontId="2" fillId="3" borderId="1" xfId="0" applyNumberFormat="1" applyFont="1" applyFill="1" applyBorder="1"/>
    <xf numFmtId="4" fontId="0" fillId="0" borderId="1" xfId="0" applyNumberFormat="1" applyBorder="1"/>
    <xf numFmtId="0" fontId="1" fillId="3" borderId="1" xfId="0" applyFont="1" applyFill="1" applyBorder="1" applyAlignment="1">
      <alignment vertical="center" wrapText="1" readingOrder="1"/>
    </xf>
    <xf numFmtId="0" fontId="0" fillId="3" borderId="0" xfId="0" applyFill="1"/>
    <xf numFmtId="164" fontId="9" fillId="3" borderId="1" xfId="0" applyNumberFormat="1" applyFont="1" applyFill="1" applyBorder="1" applyAlignment="1">
      <alignment vertical="center" wrapText="1" readingOrder="1"/>
    </xf>
    <xf numFmtId="4" fontId="0" fillId="3" borderId="0" xfId="0" applyNumberFormat="1" applyFill="1"/>
    <xf numFmtId="0" fontId="11" fillId="0" borderId="0" xfId="0" applyFont="1" applyAlignment="1">
      <alignment vertical="center" wrapText="1" readingOrder="1"/>
    </xf>
    <xf numFmtId="4" fontId="2" fillId="0" borderId="0" xfId="0" applyNumberFormat="1" applyFont="1"/>
    <xf numFmtId="4" fontId="0" fillId="0" borderId="3" xfId="0" applyNumberFormat="1" applyBorder="1"/>
    <xf numFmtId="0" fontId="12" fillId="0" borderId="0" xfId="0" applyFont="1"/>
    <xf numFmtId="0" fontId="13" fillId="0" borderId="0" xfId="0" applyFont="1" applyAlignment="1">
      <alignment horizontal="left" vertical="center" wrapText="1" readingOrder="1"/>
    </xf>
    <xf numFmtId="0" fontId="10" fillId="0" borderId="1" xfId="0" applyFont="1" applyBorder="1" applyAlignment="1">
      <alignment vertical="center" wrapText="1" readingOrder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7" fillId="0" borderId="0" xfId="0" applyFont="1"/>
    <xf numFmtId="0" fontId="5" fillId="0" borderId="0" xfId="0" applyFont="1" applyAlignment="1">
      <alignment vertical="center"/>
    </xf>
    <xf numFmtId="0" fontId="16" fillId="0" borderId="0" xfId="0" applyFont="1"/>
    <xf numFmtId="165" fontId="7" fillId="0" borderId="0" xfId="0" applyNumberFormat="1" applyFont="1"/>
    <xf numFmtId="2" fontId="0" fillId="3" borderId="1" xfId="0" applyNumberFormat="1" applyFill="1" applyBorder="1"/>
    <xf numFmtId="0" fontId="5" fillId="3" borderId="1" xfId="0" applyFont="1" applyFill="1" applyBorder="1" applyAlignment="1">
      <alignment vertical="center" wrapText="1" readingOrder="1"/>
    </xf>
    <xf numFmtId="4" fontId="1" fillId="3" borderId="1" xfId="0" applyNumberFormat="1" applyFont="1" applyFill="1" applyBorder="1" applyAlignment="1">
      <alignment vertical="center"/>
    </xf>
    <xf numFmtId="4" fontId="6" fillId="3" borderId="1" xfId="0" applyNumberFormat="1" applyFont="1" applyFill="1" applyBorder="1"/>
    <xf numFmtId="0" fontId="0" fillId="0" borderId="0" xfId="0" applyAlignment="1">
      <alignment horizontal="left"/>
    </xf>
    <xf numFmtId="0" fontId="0" fillId="0" borderId="0" xfId="0"/>
    <xf numFmtId="0" fontId="5" fillId="0" borderId="4" xfId="0" applyFont="1" applyBorder="1" applyAlignment="1">
      <alignment horizontal="left" vertical="center" wrapText="1" readingOrder="1"/>
    </xf>
    <xf numFmtId="0" fontId="0" fillId="0" borderId="4" xfId="0" applyBorder="1"/>
    <xf numFmtId="0" fontId="5" fillId="0" borderId="0" xfId="0" applyFont="1" applyAlignment="1">
      <alignment horizontal="left" wrapText="1"/>
    </xf>
    <xf numFmtId="0" fontId="5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 readingOrder="1"/>
    </xf>
    <xf numFmtId="0" fontId="0" fillId="0" borderId="6" xfId="0" applyBorder="1"/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5" fillId="0" borderId="0" xfId="0" applyFont="1" applyAlignment="1">
      <alignment horizontal="justify" wrapText="1"/>
    </xf>
    <xf numFmtId="0" fontId="14" fillId="0" borderId="0" xfId="0" applyFont="1" applyAlignment="1">
      <alignment horizontal="justify" wrapText="1"/>
    </xf>
    <xf numFmtId="0" fontId="14" fillId="0" borderId="0" xfId="0" applyFont="1"/>
    <xf numFmtId="0" fontId="6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 readingOrder="1"/>
    </xf>
    <xf numFmtId="0" fontId="1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0"/>
  <sheetViews>
    <sheetView tabSelected="1" topLeftCell="A103" zoomScaleNormal="100" zoomScaleSheetLayoutView="148" workbookViewId="0">
      <selection activeCell="D139" sqref="D139"/>
    </sheetView>
  </sheetViews>
  <sheetFormatPr defaultRowHeight="15" x14ac:dyDescent="0.25"/>
  <cols>
    <col min="1" max="1" width="58.140625" customWidth="1"/>
    <col min="2" max="2" width="13.140625" customWidth="1"/>
    <col min="3" max="3" width="12.42578125" customWidth="1"/>
    <col min="4" max="4" width="13.140625" customWidth="1"/>
    <col min="5" max="5" width="12.140625" customWidth="1"/>
    <col min="6" max="6" width="11.140625" customWidth="1"/>
  </cols>
  <sheetData>
    <row r="1" spans="1:6" x14ac:dyDescent="0.25">
      <c r="A1" s="1"/>
      <c r="B1" s="1"/>
    </row>
    <row r="2" spans="1:6" ht="48" customHeight="1" x14ac:dyDescent="0.25">
      <c r="A2" s="91" t="s">
        <v>103</v>
      </c>
      <c r="B2" s="92"/>
      <c r="C2" s="93"/>
      <c r="D2" s="93"/>
      <c r="E2" s="93"/>
      <c r="F2" s="82"/>
    </row>
    <row r="3" spans="1:6" ht="9.75" customHeight="1" x14ac:dyDescent="0.25">
      <c r="A3" s="1"/>
      <c r="B3" s="1"/>
    </row>
    <row r="4" spans="1:6" x14ac:dyDescent="0.25">
      <c r="A4" s="94" t="s">
        <v>92</v>
      </c>
      <c r="B4" s="94"/>
      <c r="C4" s="82"/>
      <c r="D4" s="82"/>
      <c r="E4" s="82"/>
      <c r="F4" s="82"/>
    </row>
    <row r="5" spans="1:6" x14ac:dyDescent="0.25">
      <c r="A5" s="94" t="s">
        <v>0</v>
      </c>
      <c r="B5" s="94"/>
      <c r="C5" s="82"/>
      <c r="D5" s="82"/>
      <c r="E5" s="82"/>
      <c r="F5" s="82"/>
    </row>
    <row r="6" spans="1:6" ht="9.75" customHeight="1" x14ac:dyDescent="0.25">
      <c r="A6" s="1"/>
      <c r="B6" s="1"/>
    </row>
    <row r="7" spans="1:6" x14ac:dyDescent="0.25">
      <c r="A7" s="89" t="s">
        <v>28</v>
      </c>
      <c r="B7" s="89"/>
    </row>
    <row r="8" spans="1:6" ht="6" customHeight="1" x14ac:dyDescent="0.25">
      <c r="A8" s="1"/>
      <c r="B8" s="1"/>
    </row>
    <row r="9" spans="1:6" ht="105.75" customHeight="1" x14ac:dyDescent="0.25">
      <c r="A9" s="90" t="s">
        <v>95</v>
      </c>
      <c r="B9" s="90"/>
      <c r="C9" s="90"/>
      <c r="D9" s="82"/>
      <c r="E9" s="82"/>
      <c r="F9" s="82"/>
    </row>
    <row r="10" spans="1:6" ht="6" customHeight="1" x14ac:dyDescent="0.25">
      <c r="A10" s="4"/>
      <c r="B10" s="4"/>
    </row>
    <row r="11" spans="1:6" x14ac:dyDescent="0.25">
      <c r="A11" s="5" t="s">
        <v>19</v>
      </c>
      <c r="B11" s="4"/>
    </row>
    <row r="12" spans="1:6" ht="7.5" customHeight="1" x14ac:dyDescent="0.25">
      <c r="A12" s="5"/>
      <c r="B12" s="4"/>
    </row>
    <row r="13" spans="1:6" x14ac:dyDescent="0.25">
      <c r="A13" s="81" t="s">
        <v>91</v>
      </c>
      <c r="B13" s="81"/>
      <c r="C13" s="81"/>
      <c r="D13" s="82"/>
      <c r="E13" s="82"/>
      <c r="F13" s="82"/>
    </row>
    <row r="14" spans="1:6" ht="21" customHeight="1" x14ac:dyDescent="0.25">
      <c r="A14" s="85" t="s">
        <v>94</v>
      </c>
      <c r="B14" s="85"/>
      <c r="C14" s="85"/>
      <c r="D14" s="82"/>
      <c r="E14" s="82"/>
      <c r="F14" s="82"/>
    </row>
    <row r="15" spans="1:6" ht="13.5" customHeight="1" x14ac:dyDescent="0.25">
      <c r="A15" s="48" t="s">
        <v>24</v>
      </c>
      <c r="B15" s="51">
        <f>SUM(F44+F55+F57+F84+F111+F127)</f>
        <v>97617.87000000001</v>
      </c>
    </row>
    <row r="16" spans="1:6" ht="18.75" customHeight="1" x14ac:dyDescent="0.25">
      <c r="A16" s="48" t="s">
        <v>26</v>
      </c>
      <c r="B16" s="51">
        <f>SUM(F71)</f>
        <v>57010.200000000004</v>
      </c>
    </row>
    <row r="17" spans="1:6" ht="18" customHeight="1" x14ac:dyDescent="0.25">
      <c r="A17" s="48" t="s">
        <v>25</v>
      </c>
      <c r="B17" s="51">
        <f>SUM(F41+F65+F107)</f>
        <v>158798.43</v>
      </c>
    </row>
    <row r="18" spans="1:6" s="3" customFormat="1" ht="20.25" customHeight="1" x14ac:dyDescent="0.25">
      <c r="A18" s="48" t="s">
        <v>27</v>
      </c>
      <c r="B18" s="51">
        <f>SUM(F33+F49+F62+F79+F93+F99+F119)</f>
        <v>531304.16999999993</v>
      </c>
    </row>
    <row r="19" spans="1:6" s="3" customFormat="1" ht="20.25" customHeight="1" x14ac:dyDescent="0.25">
      <c r="A19" s="48" t="s">
        <v>78</v>
      </c>
      <c r="B19" s="51">
        <f>SUM(F109)</f>
        <v>2990</v>
      </c>
    </row>
    <row r="20" spans="1:6" ht="14.25" customHeight="1" x14ac:dyDescent="0.25">
      <c r="A20" s="49" t="s">
        <v>40</v>
      </c>
      <c r="B20" s="50">
        <f>SUM(B15:B19)</f>
        <v>847720.66999999993</v>
      </c>
    </row>
    <row r="21" spans="1:6" ht="7.5" customHeight="1" x14ac:dyDescent="0.25">
      <c r="A21" s="73"/>
      <c r="B21" s="76"/>
    </row>
    <row r="22" spans="1:6" ht="14.25" customHeight="1" x14ac:dyDescent="0.25">
      <c r="A22" s="73" t="s">
        <v>96</v>
      </c>
      <c r="B22" s="76"/>
    </row>
    <row r="23" spans="1:6" ht="42" customHeight="1" x14ac:dyDescent="0.25">
      <c r="A23" s="95" t="s">
        <v>99</v>
      </c>
      <c r="B23" s="96"/>
      <c r="C23" s="96"/>
      <c r="D23" s="96"/>
      <c r="E23" s="96"/>
      <c r="F23" s="96"/>
    </row>
    <row r="24" spans="1:6" ht="8.25" customHeight="1" x14ac:dyDescent="0.25">
      <c r="A24" s="73"/>
      <c r="B24" s="76"/>
    </row>
    <row r="25" spans="1:6" x14ac:dyDescent="0.25">
      <c r="A25" s="75" t="s">
        <v>97</v>
      </c>
      <c r="B25" s="76"/>
    </row>
    <row r="26" spans="1:6" ht="42" customHeight="1" x14ac:dyDescent="0.25">
      <c r="A26" s="95" t="s">
        <v>100</v>
      </c>
      <c r="B26" s="96"/>
      <c r="C26" s="96"/>
      <c r="D26" s="96"/>
      <c r="E26" s="96"/>
      <c r="F26" s="96"/>
    </row>
    <row r="27" spans="1:6" ht="6" customHeight="1" x14ac:dyDescent="0.25">
      <c r="A27" s="6"/>
      <c r="B27" s="7"/>
    </row>
    <row r="28" spans="1:6" x14ac:dyDescent="0.25">
      <c r="A28" s="8" t="s">
        <v>101</v>
      </c>
      <c r="B28" s="1"/>
    </row>
    <row r="29" spans="1:6" ht="48" customHeight="1" x14ac:dyDescent="0.25">
      <c r="A29" s="85" t="s">
        <v>93</v>
      </c>
      <c r="B29" s="85"/>
      <c r="C29" s="85"/>
      <c r="D29" s="82"/>
      <c r="E29" s="82"/>
      <c r="F29" s="82"/>
    </row>
    <row r="30" spans="1:6" ht="8.25" customHeight="1" x14ac:dyDescent="0.25">
      <c r="A30" s="1"/>
      <c r="B30" s="1"/>
    </row>
    <row r="31" spans="1:6" ht="24.75" customHeight="1" x14ac:dyDescent="0.25">
      <c r="A31" s="9" t="s">
        <v>1</v>
      </c>
      <c r="B31" s="10" t="s">
        <v>51</v>
      </c>
      <c r="C31" s="10" t="s">
        <v>72</v>
      </c>
      <c r="D31" s="10" t="s">
        <v>79</v>
      </c>
      <c r="E31" s="10" t="s">
        <v>80</v>
      </c>
      <c r="F31" s="10" t="s">
        <v>89</v>
      </c>
    </row>
    <row r="32" spans="1:6" x14ac:dyDescent="0.25">
      <c r="A32" s="36" t="s">
        <v>2</v>
      </c>
      <c r="B32" s="37">
        <f>SUM(B33+B41)</f>
        <v>290605.99</v>
      </c>
      <c r="C32" s="37">
        <f>SUM(C33+C41)</f>
        <v>318605.99</v>
      </c>
      <c r="D32" s="37">
        <f>SUM(D33+D41)</f>
        <v>422605.99</v>
      </c>
      <c r="E32" s="37">
        <f>SUM(E33+E41+E44)</f>
        <v>430780.99</v>
      </c>
      <c r="F32" s="37">
        <f>SUM(F33+F41+F44)</f>
        <v>370924.79000000004</v>
      </c>
    </row>
    <row r="33" spans="1:6" x14ac:dyDescent="0.25">
      <c r="A33" s="11" t="s">
        <v>3</v>
      </c>
      <c r="B33" s="12">
        <f>SUM(B34:B40)</f>
        <v>193212</v>
      </c>
      <c r="C33" s="12">
        <f>SUM(C34:C40)</f>
        <v>193212</v>
      </c>
      <c r="D33" s="12">
        <f>SUM(D34:D40)</f>
        <v>293712</v>
      </c>
      <c r="E33" s="12">
        <f>SUM(E34:E40)</f>
        <v>292712</v>
      </c>
      <c r="F33" s="12">
        <f>SUM(F34:F40)</f>
        <v>266220.27</v>
      </c>
    </row>
    <row r="34" spans="1:6" ht="15" customHeight="1" x14ac:dyDescent="0.25">
      <c r="A34" s="31" t="s">
        <v>38</v>
      </c>
      <c r="B34" s="32">
        <v>8000</v>
      </c>
      <c r="C34" s="32">
        <v>8000</v>
      </c>
      <c r="D34" s="32">
        <v>8000</v>
      </c>
      <c r="E34" s="32">
        <v>8000</v>
      </c>
      <c r="F34" s="60">
        <v>1641.25</v>
      </c>
    </row>
    <row r="35" spans="1:6" x14ac:dyDescent="0.25">
      <c r="A35" s="13" t="s">
        <v>4</v>
      </c>
      <c r="B35" s="55">
        <v>26545</v>
      </c>
      <c r="C35" s="55">
        <v>26545</v>
      </c>
      <c r="D35" s="56">
        <v>54045</v>
      </c>
      <c r="E35" s="56">
        <v>54045</v>
      </c>
      <c r="F35" s="60">
        <v>37012.32</v>
      </c>
    </row>
    <row r="36" spans="1:6" x14ac:dyDescent="0.25">
      <c r="A36" s="13" t="s">
        <v>37</v>
      </c>
      <c r="B36" s="14">
        <v>31522</v>
      </c>
      <c r="C36" s="14">
        <v>31522</v>
      </c>
      <c r="D36" s="14">
        <v>31522</v>
      </c>
      <c r="E36" s="14">
        <v>31522</v>
      </c>
      <c r="F36" s="60">
        <v>31418.13</v>
      </c>
    </row>
    <row r="37" spans="1:6" ht="48.75" customHeight="1" x14ac:dyDescent="0.25">
      <c r="A37" s="15" t="s">
        <v>34</v>
      </c>
      <c r="B37" s="16">
        <v>4645</v>
      </c>
      <c r="C37" s="16">
        <v>4645</v>
      </c>
      <c r="D37" s="16">
        <v>4645</v>
      </c>
      <c r="E37" s="16">
        <v>6145</v>
      </c>
      <c r="F37" s="60">
        <v>4816.1000000000004</v>
      </c>
    </row>
    <row r="38" spans="1:6" ht="61.5" customHeight="1" x14ac:dyDescent="0.25">
      <c r="A38" s="17" t="s">
        <v>6</v>
      </c>
      <c r="B38" s="14">
        <v>20000</v>
      </c>
      <c r="C38" s="14">
        <v>20000</v>
      </c>
      <c r="D38" s="14">
        <v>20000</v>
      </c>
      <c r="E38" s="14">
        <v>20000</v>
      </c>
      <c r="F38" s="60">
        <v>18866.830000000002</v>
      </c>
    </row>
    <row r="39" spans="1:6" ht="18" customHeight="1" x14ac:dyDescent="0.25">
      <c r="A39" s="78" t="s">
        <v>52</v>
      </c>
      <c r="B39" s="55">
        <v>100000</v>
      </c>
      <c r="C39" s="55">
        <v>100000</v>
      </c>
      <c r="D39" s="56">
        <v>173000</v>
      </c>
      <c r="E39" s="56">
        <v>173000</v>
      </c>
      <c r="F39" s="60">
        <v>172465.64</v>
      </c>
    </row>
    <row r="40" spans="1:6" x14ac:dyDescent="0.25">
      <c r="A40" s="54" t="s">
        <v>43</v>
      </c>
      <c r="B40" s="55">
        <v>2500</v>
      </c>
      <c r="C40" s="55">
        <v>2500</v>
      </c>
      <c r="D40" s="55">
        <v>2500</v>
      </c>
      <c r="E40" s="55">
        <v>0</v>
      </c>
      <c r="F40" s="60">
        <v>0</v>
      </c>
    </row>
    <row r="41" spans="1:6" x14ac:dyDescent="0.25">
      <c r="A41" s="20" t="s">
        <v>11</v>
      </c>
      <c r="B41" s="80">
        <f>SUM(B42:B43)</f>
        <v>97393.99</v>
      </c>
      <c r="C41" s="80">
        <f>SUM(C42:C43)</f>
        <v>125393.99</v>
      </c>
      <c r="D41" s="80">
        <f>SUM(D42:D43)</f>
        <v>128893.99</v>
      </c>
      <c r="E41" s="80">
        <f>SUM(E42:E43)</f>
        <v>129893.99</v>
      </c>
      <c r="F41" s="19">
        <f>SUM(F42:F43)</f>
        <v>96579.520000000004</v>
      </c>
    </row>
    <row r="42" spans="1:6" x14ac:dyDescent="0.25">
      <c r="A42" s="54" t="s">
        <v>5</v>
      </c>
      <c r="B42" s="55">
        <v>4482</v>
      </c>
      <c r="C42" s="55">
        <v>4482</v>
      </c>
      <c r="D42" s="55">
        <v>7982</v>
      </c>
      <c r="E42" s="55">
        <v>8982</v>
      </c>
      <c r="F42" s="60">
        <v>10760.47</v>
      </c>
    </row>
    <row r="43" spans="1:6" x14ac:dyDescent="0.25">
      <c r="A43" s="54" t="s">
        <v>53</v>
      </c>
      <c r="B43" s="55">
        <v>92911.99</v>
      </c>
      <c r="C43" s="56">
        <v>120911.99</v>
      </c>
      <c r="D43" s="56">
        <v>120911.99</v>
      </c>
      <c r="E43" s="56">
        <v>120911.99</v>
      </c>
      <c r="F43" s="60">
        <v>85819.05</v>
      </c>
    </row>
    <row r="44" spans="1:6" x14ac:dyDescent="0.25">
      <c r="A44" s="58" t="s">
        <v>81</v>
      </c>
      <c r="B44" s="55">
        <v>0</v>
      </c>
      <c r="C44" s="56">
        <v>0</v>
      </c>
      <c r="D44" s="56">
        <v>0</v>
      </c>
      <c r="E44" s="59">
        <f>SUM(E45:E46)</f>
        <v>8175</v>
      </c>
      <c r="F44" s="59">
        <f>SUM(F45:F46)</f>
        <v>8125</v>
      </c>
    </row>
    <row r="45" spans="1:6" x14ac:dyDescent="0.25">
      <c r="A45" s="54" t="s">
        <v>82</v>
      </c>
      <c r="B45" s="55">
        <v>0</v>
      </c>
      <c r="C45" s="56">
        <v>0</v>
      </c>
      <c r="D45" s="56">
        <v>0</v>
      </c>
      <c r="E45" s="56">
        <v>5000</v>
      </c>
      <c r="F45" s="60">
        <v>5000</v>
      </c>
    </row>
    <row r="46" spans="1:6" x14ac:dyDescent="0.25">
      <c r="A46" s="54" t="s">
        <v>83</v>
      </c>
      <c r="B46" s="55">
        <v>0</v>
      </c>
      <c r="C46" s="56">
        <v>0</v>
      </c>
      <c r="D46" s="56">
        <v>0</v>
      </c>
      <c r="E46" s="56">
        <v>3175</v>
      </c>
      <c r="F46" s="60">
        <v>3125</v>
      </c>
    </row>
    <row r="47" spans="1:6" ht="9" customHeight="1" x14ac:dyDescent="0.25">
      <c r="A47" s="15"/>
      <c r="B47" s="14"/>
      <c r="C47" s="41"/>
      <c r="D47" s="41"/>
      <c r="E47" s="41"/>
      <c r="F47" s="41"/>
    </row>
    <row r="48" spans="1:6" ht="15.75" customHeight="1" x14ac:dyDescent="0.25">
      <c r="A48" s="36" t="s">
        <v>8</v>
      </c>
      <c r="B48" s="39">
        <f>SUM(B49,B57)</f>
        <v>95561.24</v>
      </c>
      <c r="C48" s="39">
        <f>SUM(C49,C57)</f>
        <v>128561.24</v>
      </c>
      <c r="D48" s="39">
        <f>SUM(D49,D57)</f>
        <v>148607.24</v>
      </c>
      <c r="E48" s="39">
        <f>SUM(E49,E55,E57)</f>
        <v>118927</v>
      </c>
      <c r="F48" s="39">
        <f>SUM(F49,F55,F57)</f>
        <v>107021.82999999999</v>
      </c>
    </row>
    <row r="49" spans="1:6" x14ac:dyDescent="0.25">
      <c r="A49" s="20" t="s">
        <v>3</v>
      </c>
      <c r="B49" s="21">
        <f>SUM(B50:B54)</f>
        <v>80553</v>
      </c>
      <c r="C49" s="21">
        <f>SUM(C50:C56)</f>
        <v>113553</v>
      </c>
      <c r="D49" s="21">
        <f>SUM(D50:D56)</f>
        <v>133599</v>
      </c>
      <c r="E49" s="21">
        <f>SUM(E50:E51:E52:E53:E54)</f>
        <v>92599</v>
      </c>
      <c r="F49" s="21">
        <f>SUM(F50:F51:F52:F53:F54)</f>
        <v>80844.069999999992</v>
      </c>
    </row>
    <row r="50" spans="1:6" ht="28.5" customHeight="1" x14ac:dyDescent="0.25">
      <c r="A50" s="78" t="s">
        <v>9</v>
      </c>
      <c r="B50" s="79">
        <v>14954</v>
      </c>
      <c r="C50" s="79">
        <v>14954</v>
      </c>
      <c r="D50" s="79">
        <v>35000</v>
      </c>
      <c r="E50" s="79">
        <v>35000</v>
      </c>
      <c r="F50" s="60">
        <v>34850.99</v>
      </c>
    </row>
    <row r="51" spans="1:6" ht="48" customHeight="1" x14ac:dyDescent="0.25">
      <c r="A51" s="15" t="s">
        <v>10</v>
      </c>
      <c r="B51" s="16">
        <v>7963</v>
      </c>
      <c r="C51" s="16">
        <v>7963</v>
      </c>
      <c r="D51" s="16">
        <v>7963</v>
      </c>
      <c r="E51" s="16">
        <v>7963</v>
      </c>
      <c r="F51" s="60">
        <v>4392.2</v>
      </c>
    </row>
    <row r="52" spans="1:6" ht="15" customHeight="1" x14ac:dyDescent="0.25">
      <c r="A52" s="15" t="s">
        <v>42</v>
      </c>
      <c r="B52" s="16">
        <v>8000</v>
      </c>
      <c r="C52" s="16">
        <v>8000</v>
      </c>
      <c r="D52" s="16">
        <v>8000</v>
      </c>
      <c r="E52" s="16">
        <v>0</v>
      </c>
      <c r="F52" s="16">
        <v>0</v>
      </c>
    </row>
    <row r="53" spans="1:6" ht="16.5" customHeight="1" x14ac:dyDescent="0.25">
      <c r="A53" s="15" t="s">
        <v>35</v>
      </c>
      <c r="B53" s="14">
        <v>35000</v>
      </c>
      <c r="C53" s="14">
        <v>35000</v>
      </c>
      <c r="D53" s="14">
        <v>35000</v>
      </c>
      <c r="E53" s="14">
        <v>35000</v>
      </c>
      <c r="F53" s="60">
        <v>34743.15</v>
      </c>
    </row>
    <row r="54" spans="1:6" ht="16.5" customHeight="1" x14ac:dyDescent="0.25">
      <c r="A54" s="15" t="s">
        <v>12</v>
      </c>
      <c r="B54" s="14">
        <v>14636</v>
      </c>
      <c r="C54" s="14">
        <v>14636</v>
      </c>
      <c r="D54" s="14">
        <v>14636</v>
      </c>
      <c r="E54" s="14">
        <v>14636</v>
      </c>
      <c r="F54" s="60">
        <v>6857.73</v>
      </c>
    </row>
    <row r="55" spans="1:6" s="2" customFormat="1" ht="16.5" customHeight="1" x14ac:dyDescent="0.25">
      <c r="A55" s="34" t="s">
        <v>85</v>
      </c>
      <c r="B55" s="47">
        <v>0</v>
      </c>
      <c r="C55" s="47">
        <v>16500</v>
      </c>
      <c r="D55" s="47">
        <v>16500</v>
      </c>
      <c r="E55" s="47">
        <f>SUM(E56)</f>
        <v>16500</v>
      </c>
      <c r="F55" s="47">
        <f>SUM(F56)</f>
        <v>16350</v>
      </c>
    </row>
    <row r="56" spans="1:6" ht="16.5" customHeight="1" x14ac:dyDescent="0.25">
      <c r="A56" s="54" t="s">
        <v>73</v>
      </c>
      <c r="B56" s="55">
        <v>0</v>
      </c>
      <c r="C56" s="55">
        <v>16500</v>
      </c>
      <c r="D56" s="55">
        <v>16500</v>
      </c>
      <c r="E56" s="55">
        <v>16500</v>
      </c>
      <c r="F56" s="60">
        <v>16350</v>
      </c>
    </row>
    <row r="57" spans="1:6" s="2" customFormat="1" x14ac:dyDescent="0.25">
      <c r="A57" s="18" t="s">
        <v>7</v>
      </c>
      <c r="B57" s="19">
        <f>SUM(B58)</f>
        <v>15008.24</v>
      </c>
      <c r="C57" s="19">
        <f>SUM(C58)</f>
        <v>15008.24</v>
      </c>
      <c r="D57" s="19">
        <f>SUM(D58)</f>
        <v>15008.24</v>
      </c>
      <c r="E57" s="19">
        <f>SUM(E58)</f>
        <v>9828</v>
      </c>
      <c r="F57" s="19">
        <f>SUM(F58)</f>
        <v>9827.76</v>
      </c>
    </row>
    <row r="58" spans="1:6" x14ac:dyDescent="0.25">
      <c r="A58" s="15" t="s">
        <v>44</v>
      </c>
      <c r="B58" s="14">
        <v>15008.24</v>
      </c>
      <c r="C58" s="14">
        <v>15008.24</v>
      </c>
      <c r="D58" s="14">
        <v>15008.24</v>
      </c>
      <c r="E58" s="14">
        <v>9828</v>
      </c>
      <c r="F58" s="60">
        <v>9827.76</v>
      </c>
    </row>
    <row r="59" spans="1:6" ht="105.75" customHeight="1" x14ac:dyDescent="0.25">
      <c r="A59" s="86" t="s">
        <v>48</v>
      </c>
      <c r="B59" s="86"/>
      <c r="C59" s="86"/>
      <c r="D59" s="84"/>
      <c r="E59" s="84"/>
      <c r="F59" s="84"/>
    </row>
    <row r="60" spans="1:6" ht="228.75" customHeight="1" x14ac:dyDescent="0.25">
      <c r="A60" s="87" t="s">
        <v>49</v>
      </c>
      <c r="B60" s="87"/>
      <c r="C60" s="87"/>
      <c r="D60" s="88"/>
      <c r="E60" s="88"/>
      <c r="F60" s="88"/>
    </row>
    <row r="61" spans="1:6" ht="17.25" customHeight="1" x14ac:dyDescent="0.25">
      <c r="A61" s="36" t="s">
        <v>13</v>
      </c>
      <c r="B61" s="37">
        <f>SUM(B62,B65)</f>
        <v>138032</v>
      </c>
      <c r="C61" s="37">
        <f>SUM(C62,C65)</f>
        <v>144032</v>
      </c>
      <c r="D61" s="37">
        <f>SUM(D62,D65)</f>
        <v>144032</v>
      </c>
      <c r="E61" s="37">
        <f>SUM(E62,E65)</f>
        <v>144032</v>
      </c>
      <c r="F61" s="37">
        <f>SUM(F62,F65)</f>
        <v>114906.49</v>
      </c>
    </row>
    <row r="62" spans="1:6" ht="18.75" customHeight="1" x14ac:dyDescent="0.25">
      <c r="A62" s="18" t="s">
        <v>3</v>
      </c>
      <c r="B62" s="22">
        <f>SUM(B63:B64)</f>
        <v>53089</v>
      </c>
      <c r="C62" s="22">
        <f>SUM(C63:C64)</f>
        <v>59089</v>
      </c>
      <c r="D62" s="22">
        <f>SUM(D63:D64)</f>
        <v>59089</v>
      </c>
      <c r="E62" s="22">
        <f>SUM(E63:E64)</f>
        <v>59089</v>
      </c>
      <c r="F62" s="22">
        <f>SUM(F63:F64)</f>
        <v>55550.080000000002</v>
      </c>
    </row>
    <row r="63" spans="1:6" x14ac:dyDescent="0.25">
      <c r="A63" s="15" t="s">
        <v>21</v>
      </c>
      <c r="B63" s="14">
        <v>39817</v>
      </c>
      <c r="C63" s="14">
        <v>39817</v>
      </c>
      <c r="D63" s="14">
        <v>39817</v>
      </c>
      <c r="E63" s="14">
        <v>39817</v>
      </c>
      <c r="F63" s="60">
        <v>36262.050000000003</v>
      </c>
    </row>
    <row r="64" spans="1:6" x14ac:dyDescent="0.25">
      <c r="A64" s="54" t="s">
        <v>14</v>
      </c>
      <c r="B64" s="55">
        <v>13272</v>
      </c>
      <c r="C64" s="56">
        <v>19272</v>
      </c>
      <c r="D64" s="56">
        <v>19272</v>
      </c>
      <c r="E64" s="56">
        <v>19272</v>
      </c>
      <c r="F64" s="60">
        <v>19288.03</v>
      </c>
    </row>
    <row r="65" spans="1:6" ht="18" customHeight="1" x14ac:dyDescent="0.25">
      <c r="A65" s="18" t="s">
        <v>11</v>
      </c>
      <c r="B65" s="22">
        <f>SUM(B66:B67)</f>
        <v>84943</v>
      </c>
      <c r="C65" s="22">
        <f>SUM(C66:C67)</f>
        <v>84943</v>
      </c>
      <c r="D65" s="22">
        <f>SUM(D66:D67)</f>
        <v>84943</v>
      </c>
      <c r="E65" s="22">
        <f>SUM(E66:E67)</f>
        <v>84943</v>
      </c>
      <c r="F65" s="22">
        <f>SUM(F66:F67)</f>
        <v>59356.41</v>
      </c>
    </row>
    <row r="66" spans="1:6" x14ac:dyDescent="0.25">
      <c r="A66" s="15" t="s">
        <v>31</v>
      </c>
      <c r="B66" s="14">
        <v>79634</v>
      </c>
      <c r="C66" s="14">
        <v>79634</v>
      </c>
      <c r="D66" s="14">
        <v>79634</v>
      </c>
      <c r="E66" s="14">
        <v>79634</v>
      </c>
      <c r="F66" s="60">
        <v>59206.93</v>
      </c>
    </row>
    <row r="67" spans="1:6" x14ac:dyDescent="0.25">
      <c r="A67" s="15" t="s">
        <v>5</v>
      </c>
      <c r="B67" s="14">
        <v>5309</v>
      </c>
      <c r="C67" s="14">
        <v>5309</v>
      </c>
      <c r="D67" s="14">
        <v>5309</v>
      </c>
      <c r="E67" s="14">
        <v>5309</v>
      </c>
      <c r="F67" s="60">
        <v>149.47999999999999</v>
      </c>
    </row>
    <row r="68" spans="1:6" ht="80.25" customHeight="1" x14ac:dyDescent="0.25">
      <c r="A68" s="83" t="s">
        <v>50</v>
      </c>
      <c r="B68" s="83"/>
      <c r="C68" s="83"/>
      <c r="D68" s="84"/>
      <c r="E68" s="84"/>
      <c r="F68" s="84"/>
    </row>
    <row r="69" spans="1:6" ht="11.25" customHeight="1" x14ac:dyDescent="0.25">
      <c r="A69" s="1"/>
      <c r="B69" s="1"/>
    </row>
    <row r="70" spans="1:6" x14ac:dyDescent="0.25">
      <c r="A70" s="38" t="s">
        <v>15</v>
      </c>
      <c r="B70" s="37">
        <f>SUM(B71)</f>
        <v>139760</v>
      </c>
      <c r="C70" s="45">
        <f>SUM(C71)</f>
        <v>69660</v>
      </c>
      <c r="D70" s="45">
        <f>SUM(D71)</f>
        <v>69660</v>
      </c>
      <c r="E70" s="45">
        <f>SUM(E71)</f>
        <v>57011</v>
      </c>
      <c r="F70" s="45">
        <f>SUM(F71)</f>
        <v>57010.200000000004</v>
      </c>
    </row>
    <row r="71" spans="1:6" x14ac:dyDescent="0.25">
      <c r="A71" s="18" t="s">
        <v>23</v>
      </c>
      <c r="B71" s="22">
        <f>SUM(B72:B75)</f>
        <v>139760</v>
      </c>
      <c r="C71" s="46">
        <f>SUM(C72:C75)</f>
        <v>69660</v>
      </c>
      <c r="D71" s="46">
        <f>SUM(D72:D75)</f>
        <v>69660</v>
      </c>
      <c r="E71" s="46">
        <f>SUM(E72:E75)</f>
        <v>57011</v>
      </c>
      <c r="F71" s="46">
        <f>SUM(F72:F75)</f>
        <v>57010.200000000004</v>
      </c>
    </row>
    <row r="72" spans="1:6" x14ac:dyDescent="0.25">
      <c r="A72" s="54" t="s">
        <v>14</v>
      </c>
      <c r="B72" s="55">
        <v>133406</v>
      </c>
      <c r="C72" s="56">
        <v>68406</v>
      </c>
      <c r="D72" s="56">
        <v>68406</v>
      </c>
      <c r="E72" s="56">
        <v>56941</v>
      </c>
      <c r="F72" s="60">
        <v>56940.72</v>
      </c>
    </row>
    <row r="73" spans="1:6" ht="17.25" customHeight="1" x14ac:dyDescent="0.25">
      <c r="A73" s="54" t="s">
        <v>5</v>
      </c>
      <c r="B73" s="55">
        <v>2654</v>
      </c>
      <c r="C73" s="56">
        <v>554</v>
      </c>
      <c r="D73" s="56">
        <v>554</v>
      </c>
      <c r="E73" s="56">
        <v>70</v>
      </c>
      <c r="F73" s="56">
        <v>69.48</v>
      </c>
    </row>
    <row r="74" spans="1:6" ht="17.25" customHeight="1" x14ac:dyDescent="0.25">
      <c r="A74" s="54" t="s">
        <v>54</v>
      </c>
      <c r="B74" s="55">
        <v>3000</v>
      </c>
      <c r="C74" s="56">
        <v>0</v>
      </c>
      <c r="D74" s="56">
        <v>0</v>
      </c>
      <c r="E74" s="56">
        <v>0</v>
      </c>
      <c r="F74" s="56">
        <v>0</v>
      </c>
    </row>
    <row r="75" spans="1:6" ht="17.25" customHeight="1" x14ac:dyDescent="0.25">
      <c r="A75" s="15" t="s">
        <v>55</v>
      </c>
      <c r="B75" s="14">
        <v>700</v>
      </c>
      <c r="C75" s="14">
        <v>700</v>
      </c>
      <c r="D75" s="14">
        <v>700</v>
      </c>
      <c r="E75" s="14">
        <v>0</v>
      </c>
      <c r="F75" s="14">
        <v>0</v>
      </c>
    </row>
    <row r="76" spans="1:6" ht="27.75" customHeight="1" x14ac:dyDescent="0.25">
      <c r="A76" s="83" t="s">
        <v>62</v>
      </c>
      <c r="B76" s="83"/>
      <c r="C76" s="83"/>
      <c r="D76" s="84"/>
      <c r="E76" s="84"/>
      <c r="F76" s="84"/>
    </row>
    <row r="77" spans="1:6" ht="7.5" customHeight="1" x14ac:dyDescent="0.25">
      <c r="A77" s="23"/>
      <c r="B77" s="24"/>
    </row>
    <row r="78" spans="1:6" ht="45" customHeight="1" x14ac:dyDescent="0.25">
      <c r="A78" s="36" t="s">
        <v>16</v>
      </c>
      <c r="B78" s="37">
        <f>SUM(B79+B84)</f>
        <v>423187.5</v>
      </c>
      <c r="C78" s="37">
        <f>SUM(C79+C84)</f>
        <v>423187.5</v>
      </c>
      <c r="D78" s="37">
        <f>SUM(D79+D84)</f>
        <v>101625</v>
      </c>
      <c r="E78" s="37">
        <f>SUM(E79+E84)</f>
        <v>92344</v>
      </c>
      <c r="F78" s="37">
        <f>SUM(F79+F84)</f>
        <v>92343.09</v>
      </c>
    </row>
    <row r="79" spans="1:6" x14ac:dyDescent="0.25">
      <c r="A79" s="18" t="s">
        <v>3</v>
      </c>
      <c r="B79" s="22">
        <f>SUM(B80:B83)</f>
        <v>197875</v>
      </c>
      <c r="C79" s="22">
        <f>SUM(C80:C83)</f>
        <v>197875</v>
      </c>
      <c r="D79" s="22">
        <f>SUM(D80:D83)</f>
        <v>51625</v>
      </c>
      <c r="E79" s="22">
        <f>SUM(E80:E83)</f>
        <v>42344</v>
      </c>
      <c r="F79" s="22">
        <f>SUM(F80:F83)</f>
        <v>42343.09</v>
      </c>
    </row>
    <row r="80" spans="1:6" x14ac:dyDescent="0.25">
      <c r="A80" s="54" t="s">
        <v>63</v>
      </c>
      <c r="B80" s="55">
        <v>87500</v>
      </c>
      <c r="C80" s="55">
        <v>87500</v>
      </c>
      <c r="D80" s="56">
        <v>37500</v>
      </c>
      <c r="E80" s="56">
        <v>28219</v>
      </c>
      <c r="F80" s="60">
        <v>28218.09</v>
      </c>
    </row>
    <row r="81" spans="1:6" x14ac:dyDescent="0.25">
      <c r="A81" s="54" t="s">
        <v>64</v>
      </c>
      <c r="B81" s="55">
        <v>96250</v>
      </c>
      <c r="C81" s="55">
        <v>96250</v>
      </c>
      <c r="D81" s="77">
        <v>0</v>
      </c>
      <c r="E81" s="77">
        <v>0</v>
      </c>
      <c r="F81" s="41">
        <v>0</v>
      </c>
    </row>
    <row r="82" spans="1:6" ht="30" x14ac:dyDescent="0.25">
      <c r="A82" s="15" t="s">
        <v>65</v>
      </c>
      <c r="B82" s="14">
        <v>4375</v>
      </c>
      <c r="C82" s="14">
        <v>4375</v>
      </c>
      <c r="D82" s="14">
        <v>4375</v>
      </c>
      <c r="E82" s="14">
        <v>4375</v>
      </c>
      <c r="F82" s="60">
        <v>4375</v>
      </c>
    </row>
    <row r="83" spans="1:6" x14ac:dyDescent="0.25">
      <c r="A83" s="15" t="s">
        <v>67</v>
      </c>
      <c r="B83" s="14">
        <v>9750</v>
      </c>
      <c r="C83" s="14">
        <v>9750</v>
      </c>
      <c r="D83" s="14">
        <v>9750</v>
      </c>
      <c r="E83" s="14">
        <v>9750</v>
      </c>
      <c r="F83" s="60">
        <v>9750</v>
      </c>
    </row>
    <row r="84" spans="1:6" x14ac:dyDescent="0.25">
      <c r="A84" s="18" t="s">
        <v>7</v>
      </c>
      <c r="B84" s="22">
        <f>SUM(B85:B89)</f>
        <v>225312.5</v>
      </c>
      <c r="C84" s="22">
        <f>SUM(C85:C89)</f>
        <v>225312.5</v>
      </c>
      <c r="D84" s="22">
        <f>SUM(D85:D90)</f>
        <v>50000</v>
      </c>
      <c r="E84" s="22">
        <f>SUM(E85:E90)</f>
        <v>50000</v>
      </c>
      <c r="F84" s="22">
        <f>SUM(F85:F90)</f>
        <v>50000</v>
      </c>
    </row>
    <row r="85" spans="1:6" x14ac:dyDescent="0.25">
      <c r="A85" s="54" t="s">
        <v>68</v>
      </c>
      <c r="B85" s="55">
        <v>110000</v>
      </c>
      <c r="C85" s="55">
        <v>110000</v>
      </c>
      <c r="D85" s="77">
        <v>0</v>
      </c>
      <c r="E85" s="77">
        <v>0</v>
      </c>
      <c r="F85" s="60">
        <v>0</v>
      </c>
    </row>
    <row r="86" spans="1:6" x14ac:dyDescent="0.25">
      <c r="A86" s="54" t="s">
        <v>66</v>
      </c>
      <c r="B86" s="55">
        <v>100000</v>
      </c>
      <c r="C86" s="55">
        <v>100000</v>
      </c>
      <c r="D86" s="77">
        <v>0</v>
      </c>
      <c r="E86" s="77">
        <v>0</v>
      </c>
      <c r="F86" s="60">
        <v>0</v>
      </c>
    </row>
    <row r="87" spans="1:6" ht="15.75" customHeight="1" x14ac:dyDescent="0.25">
      <c r="A87" s="54" t="s">
        <v>69</v>
      </c>
      <c r="B87" s="55">
        <v>4812.5</v>
      </c>
      <c r="C87" s="55">
        <v>4812.5</v>
      </c>
      <c r="D87" s="55">
        <v>0</v>
      </c>
      <c r="E87" s="55">
        <v>0</v>
      </c>
      <c r="F87" s="60">
        <v>0</v>
      </c>
    </row>
    <row r="88" spans="1:6" ht="15.75" customHeight="1" x14ac:dyDescent="0.25">
      <c r="A88" s="54" t="s">
        <v>70</v>
      </c>
      <c r="B88" s="55">
        <v>5500</v>
      </c>
      <c r="C88" s="55">
        <v>5500</v>
      </c>
      <c r="D88" s="77">
        <v>0</v>
      </c>
      <c r="E88" s="77">
        <v>0</v>
      </c>
      <c r="F88" s="60">
        <v>0</v>
      </c>
    </row>
    <row r="89" spans="1:6" ht="15.75" customHeight="1" x14ac:dyDescent="0.25">
      <c r="A89" s="54" t="s">
        <v>71</v>
      </c>
      <c r="B89" s="55">
        <v>5000</v>
      </c>
      <c r="C89" s="55">
        <v>5000</v>
      </c>
      <c r="D89" s="77">
        <v>0</v>
      </c>
      <c r="E89" s="77">
        <v>0</v>
      </c>
      <c r="F89" s="60">
        <v>0</v>
      </c>
    </row>
    <row r="90" spans="1:6" ht="15.75" customHeight="1" x14ac:dyDescent="0.25">
      <c r="A90" s="15" t="s">
        <v>63</v>
      </c>
      <c r="B90" s="14">
        <v>0</v>
      </c>
      <c r="C90" s="14">
        <v>0</v>
      </c>
      <c r="D90" s="60">
        <v>50000</v>
      </c>
      <c r="E90" s="60">
        <v>50000</v>
      </c>
      <c r="F90" s="60">
        <v>50000</v>
      </c>
    </row>
    <row r="91" spans="1:6" ht="9.75" customHeight="1" x14ac:dyDescent="0.25">
      <c r="A91" s="40"/>
      <c r="B91" s="33"/>
    </row>
    <row r="92" spans="1:6" x14ac:dyDescent="0.25">
      <c r="A92" s="25" t="s">
        <v>29</v>
      </c>
      <c r="B92" s="26">
        <f>B93</f>
        <v>13604</v>
      </c>
      <c r="C92" s="26">
        <f>C93</f>
        <v>13604</v>
      </c>
      <c r="D92" s="26">
        <f>D93</f>
        <v>13604</v>
      </c>
      <c r="E92" s="26">
        <f>E93</f>
        <v>13604</v>
      </c>
      <c r="F92" s="26">
        <f>F93</f>
        <v>12765.41</v>
      </c>
    </row>
    <row r="93" spans="1:6" x14ac:dyDescent="0.25">
      <c r="A93" s="18" t="s">
        <v>3</v>
      </c>
      <c r="B93" s="27">
        <f>SUM(B94:B96)</f>
        <v>13604</v>
      </c>
      <c r="C93" s="27">
        <f>SUM(C94:C96)</f>
        <v>13604</v>
      </c>
      <c r="D93" s="27">
        <f>SUM(D94:D96)</f>
        <v>13604</v>
      </c>
      <c r="E93" s="27">
        <f>SUM(E94:E96)</f>
        <v>13604</v>
      </c>
      <c r="F93" s="27">
        <f>SUM(F94:F96)</f>
        <v>12765.41</v>
      </c>
    </row>
    <row r="94" spans="1:6" x14ac:dyDescent="0.25">
      <c r="A94" s="15" t="s">
        <v>29</v>
      </c>
      <c r="B94" s="14">
        <v>2654</v>
      </c>
      <c r="C94" s="14">
        <v>2654</v>
      </c>
      <c r="D94" s="14">
        <v>2654</v>
      </c>
      <c r="E94" s="14">
        <v>2654</v>
      </c>
      <c r="F94" s="60">
        <v>1911.24</v>
      </c>
    </row>
    <row r="95" spans="1:6" x14ac:dyDescent="0.25">
      <c r="A95" s="15" t="s">
        <v>56</v>
      </c>
      <c r="B95" s="14">
        <v>996</v>
      </c>
      <c r="C95" s="14">
        <v>996</v>
      </c>
      <c r="D95" s="14">
        <v>996</v>
      </c>
      <c r="E95" s="14">
        <v>996</v>
      </c>
      <c r="F95" s="14">
        <v>900.17</v>
      </c>
    </row>
    <row r="96" spans="1:6" x14ac:dyDescent="0.25">
      <c r="A96" s="15" t="s">
        <v>39</v>
      </c>
      <c r="B96" s="14">
        <v>9954</v>
      </c>
      <c r="C96" s="14">
        <v>9954</v>
      </c>
      <c r="D96" s="14">
        <v>9954</v>
      </c>
      <c r="E96" s="14">
        <v>9954</v>
      </c>
      <c r="F96" s="60">
        <v>9954</v>
      </c>
    </row>
    <row r="97" spans="1:6" ht="9.75" customHeight="1" x14ac:dyDescent="0.25">
      <c r="A97" s="1"/>
      <c r="B97" s="1"/>
    </row>
    <row r="98" spans="1:6" ht="13.5" customHeight="1" x14ac:dyDescent="0.25">
      <c r="A98" s="36" t="s">
        <v>17</v>
      </c>
      <c r="B98" s="37">
        <f>SUM(B99+B107)</f>
        <v>26974</v>
      </c>
      <c r="C98" s="37">
        <f>SUM(C99+C107+C109)</f>
        <v>47474</v>
      </c>
      <c r="D98" s="37">
        <f>SUM(D99+D107+D109)</f>
        <v>55100</v>
      </c>
      <c r="E98" s="37">
        <f>SUM(E99+E107+E109+E111)</f>
        <v>41238</v>
      </c>
      <c r="F98" s="37">
        <f>SUM(F99+F107+F109+F111)</f>
        <v>35985.11</v>
      </c>
    </row>
    <row r="99" spans="1:6" x14ac:dyDescent="0.25">
      <c r="A99" s="18" t="s">
        <v>3</v>
      </c>
      <c r="B99" s="22">
        <f>SUM(B100:B104)</f>
        <v>23600</v>
      </c>
      <c r="C99" s="22">
        <f>SUM(C100:C104)</f>
        <v>27100</v>
      </c>
      <c r="D99" s="22">
        <f>SUM(D100:D105)</f>
        <v>31100</v>
      </c>
      <c r="E99" s="22">
        <f>SUM(E100:E106)</f>
        <v>23238</v>
      </c>
      <c r="F99" s="22">
        <f>SUM(F100:F106)</f>
        <v>22037.5</v>
      </c>
    </row>
    <row r="100" spans="1:6" x14ac:dyDescent="0.25">
      <c r="A100" s="15" t="s">
        <v>45</v>
      </c>
      <c r="B100" s="28">
        <v>6000</v>
      </c>
      <c r="C100" s="28">
        <v>6000</v>
      </c>
      <c r="D100" s="28">
        <v>6000</v>
      </c>
      <c r="E100" s="28">
        <v>0</v>
      </c>
      <c r="F100" s="28">
        <v>0</v>
      </c>
    </row>
    <row r="101" spans="1:6" x14ac:dyDescent="0.25">
      <c r="A101" s="15" t="s">
        <v>57</v>
      </c>
      <c r="B101" s="28">
        <v>4100</v>
      </c>
      <c r="C101" s="28">
        <v>4100</v>
      </c>
      <c r="D101" s="28">
        <v>4100</v>
      </c>
      <c r="E101" s="28">
        <v>0</v>
      </c>
      <c r="F101" s="28">
        <v>0</v>
      </c>
    </row>
    <row r="102" spans="1:6" x14ac:dyDescent="0.25">
      <c r="A102" s="15" t="s">
        <v>46</v>
      </c>
      <c r="B102" s="14">
        <v>11000</v>
      </c>
      <c r="C102" s="14">
        <v>11000</v>
      </c>
      <c r="D102" s="14">
        <v>11000</v>
      </c>
      <c r="E102" s="14">
        <v>11000</v>
      </c>
      <c r="F102" s="60">
        <v>10827.5</v>
      </c>
    </row>
    <row r="103" spans="1:6" x14ac:dyDescent="0.25">
      <c r="A103" s="15" t="s">
        <v>75</v>
      </c>
      <c r="B103" s="14">
        <v>1500</v>
      </c>
      <c r="C103" s="14">
        <v>1500</v>
      </c>
      <c r="D103" s="14">
        <v>1500</v>
      </c>
      <c r="E103" s="14">
        <v>0</v>
      </c>
      <c r="F103" s="14">
        <v>0</v>
      </c>
    </row>
    <row r="104" spans="1:6" x14ac:dyDescent="0.25">
      <c r="A104" s="54" t="s">
        <v>74</v>
      </c>
      <c r="B104" s="55">
        <v>1000</v>
      </c>
      <c r="C104" s="56">
        <v>4500</v>
      </c>
      <c r="D104" s="56">
        <v>4500</v>
      </c>
      <c r="E104" s="56">
        <v>4413</v>
      </c>
      <c r="F104" s="60">
        <v>4412.5</v>
      </c>
    </row>
    <row r="105" spans="1:6" x14ac:dyDescent="0.25">
      <c r="A105" s="61" t="s">
        <v>58</v>
      </c>
      <c r="B105" s="55">
        <v>0</v>
      </c>
      <c r="C105" s="56">
        <v>0</v>
      </c>
      <c r="D105" s="56">
        <v>4000</v>
      </c>
      <c r="E105" s="56">
        <v>2825</v>
      </c>
      <c r="F105" s="60">
        <v>2825</v>
      </c>
    </row>
    <row r="106" spans="1:6" s="62" customFormat="1" x14ac:dyDescent="0.25">
      <c r="A106" s="54" t="s">
        <v>47</v>
      </c>
      <c r="B106" s="55">
        <v>4781.25</v>
      </c>
      <c r="C106" s="55">
        <v>4781.25</v>
      </c>
      <c r="D106" s="56">
        <v>5000</v>
      </c>
      <c r="E106" s="56">
        <v>5000</v>
      </c>
      <c r="F106" s="56">
        <v>3972.5</v>
      </c>
    </row>
    <row r="107" spans="1:6" x14ac:dyDescent="0.25">
      <c r="A107" s="20" t="s">
        <v>11</v>
      </c>
      <c r="B107" s="57">
        <f>SUM(B108:B110)</f>
        <v>3374</v>
      </c>
      <c r="C107" s="57">
        <f>SUM(C108:C112)</f>
        <v>17374</v>
      </c>
      <c r="D107" s="57">
        <f>SUM(D108:D112)</f>
        <v>21000</v>
      </c>
      <c r="E107" s="57">
        <f>SUM(E108)</f>
        <v>5000</v>
      </c>
      <c r="F107" s="57">
        <f>SUM(F108)</f>
        <v>2862.5</v>
      </c>
    </row>
    <row r="108" spans="1:6" x14ac:dyDescent="0.25">
      <c r="A108" s="54" t="s">
        <v>30</v>
      </c>
      <c r="B108" s="63">
        <v>3374</v>
      </c>
      <c r="C108" s="63">
        <v>3374</v>
      </c>
      <c r="D108" s="56">
        <v>5000</v>
      </c>
      <c r="E108" s="56">
        <v>5000</v>
      </c>
      <c r="F108" s="60">
        <v>2862.5</v>
      </c>
    </row>
    <row r="109" spans="1:6" x14ac:dyDescent="0.25">
      <c r="A109" s="58" t="s">
        <v>76</v>
      </c>
      <c r="B109" s="59">
        <v>0</v>
      </c>
      <c r="C109" s="59">
        <v>3000</v>
      </c>
      <c r="D109" s="59">
        <v>3000</v>
      </c>
      <c r="E109" s="59">
        <f>SUM(E110)</f>
        <v>3000</v>
      </c>
      <c r="F109" s="59">
        <f>SUM(F110)</f>
        <v>2990</v>
      </c>
    </row>
    <row r="110" spans="1:6" ht="18" customHeight="1" x14ac:dyDescent="0.25">
      <c r="A110" s="54" t="s">
        <v>77</v>
      </c>
      <c r="B110" s="55">
        <v>0</v>
      </c>
      <c r="C110" s="55">
        <v>3000</v>
      </c>
      <c r="D110" s="55">
        <v>3000</v>
      </c>
      <c r="E110" s="55">
        <v>3000</v>
      </c>
      <c r="F110" s="60">
        <v>2990</v>
      </c>
    </row>
    <row r="111" spans="1:6" ht="18" customHeight="1" x14ac:dyDescent="0.25">
      <c r="A111" s="58" t="s">
        <v>84</v>
      </c>
      <c r="B111" s="59">
        <v>0</v>
      </c>
      <c r="C111" s="59">
        <v>0</v>
      </c>
      <c r="D111" s="59">
        <v>0</v>
      </c>
      <c r="E111" s="59">
        <f>SUM(E112)</f>
        <v>10000</v>
      </c>
      <c r="F111" s="59">
        <f>SUM(F112)</f>
        <v>8095.11</v>
      </c>
    </row>
    <row r="112" spans="1:6" x14ac:dyDescent="0.25">
      <c r="A112" s="54" t="s">
        <v>18</v>
      </c>
      <c r="B112" s="55">
        <v>8000</v>
      </c>
      <c r="C112" s="55">
        <v>8000</v>
      </c>
      <c r="D112" s="56">
        <v>10000</v>
      </c>
      <c r="E112" s="56">
        <v>10000</v>
      </c>
      <c r="F112" s="60">
        <v>8095.11</v>
      </c>
    </row>
    <row r="113" spans="1:6" ht="10.5" customHeight="1" x14ac:dyDescent="0.25">
      <c r="A113" s="54"/>
      <c r="B113" s="55"/>
      <c r="C113" s="55"/>
      <c r="D113" s="56"/>
      <c r="E113" s="64"/>
    </row>
    <row r="114" spans="1:6" ht="16.5" customHeight="1" x14ac:dyDescent="0.25">
      <c r="A114" s="36" t="s">
        <v>33</v>
      </c>
      <c r="B114" s="37">
        <f>SUM(B115)</f>
        <v>6636</v>
      </c>
      <c r="C114" s="37">
        <f>SUM(C115)</f>
        <v>6636</v>
      </c>
      <c r="D114" s="37">
        <f>SUM(D115)</f>
        <v>6636</v>
      </c>
      <c r="E114" s="37">
        <f>SUM(E115)</f>
        <v>0</v>
      </c>
      <c r="F114" s="37">
        <f>SUM(F115)</f>
        <v>0</v>
      </c>
    </row>
    <row r="115" spans="1:6" x14ac:dyDescent="0.25">
      <c r="A115" s="18" t="s">
        <v>3</v>
      </c>
      <c r="B115" s="19">
        <f>B116</f>
        <v>6636</v>
      </c>
      <c r="C115" s="19">
        <f>C116</f>
        <v>6636</v>
      </c>
      <c r="D115" s="19">
        <f>D116</f>
        <v>6636</v>
      </c>
      <c r="E115" s="19">
        <f>E116</f>
        <v>0</v>
      </c>
      <c r="F115" s="19">
        <f>F116</f>
        <v>0</v>
      </c>
    </row>
    <row r="116" spans="1:6" ht="27" customHeight="1" x14ac:dyDescent="0.25">
      <c r="A116" s="72" t="s">
        <v>32</v>
      </c>
      <c r="B116" s="14">
        <v>6636</v>
      </c>
      <c r="C116" s="14">
        <v>6636</v>
      </c>
      <c r="D116" s="14">
        <v>6636</v>
      </c>
      <c r="E116" s="14">
        <v>0</v>
      </c>
      <c r="F116" s="14">
        <v>0</v>
      </c>
    </row>
    <row r="117" spans="1:6" ht="8.25" customHeight="1" x14ac:dyDescent="0.25">
      <c r="A117" s="71"/>
      <c r="B117" s="1"/>
    </row>
    <row r="118" spans="1:6" ht="16.5" customHeight="1" x14ac:dyDescent="0.25">
      <c r="A118" s="35" t="s">
        <v>59</v>
      </c>
      <c r="B118" s="43">
        <f t="shared" ref="B118:F119" si="0">SUM(B119)</f>
        <v>50000</v>
      </c>
      <c r="C118" s="52">
        <f t="shared" si="0"/>
        <v>50000</v>
      </c>
      <c r="D118" s="52">
        <f t="shared" si="0"/>
        <v>51544</v>
      </c>
      <c r="E118" s="52">
        <f t="shared" si="0"/>
        <v>51544</v>
      </c>
      <c r="F118" s="52">
        <f t="shared" si="0"/>
        <v>51543.75</v>
      </c>
    </row>
    <row r="119" spans="1:6" ht="15.75" customHeight="1" x14ac:dyDescent="0.25">
      <c r="A119" s="34" t="s">
        <v>3</v>
      </c>
      <c r="B119" s="44">
        <f t="shared" si="0"/>
        <v>50000</v>
      </c>
      <c r="C119" s="47">
        <f t="shared" si="0"/>
        <v>50000</v>
      </c>
      <c r="D119" s="47">
        <f t="shared" si="0"/>
        <v>51544</v>
      </c>
      <c r="E119" s="47">
        <f t="shared" si="0"/>
        <v>51544</v>
      </c>
      <c r="F119" s="47">
        <f t="shared" si="0"/>
        <v>51543.75</v>
      </c>
    </row>
    <row r="120" spans="1:6" ht="12.75" customHeight="1" x14ac:dyDescent="0.25">
      <c r="A120" s="29" t="s">
        <v>14</v>
      </c>
      <c r="B120" s="42">
        <v>50000</v>
      </c>
      <c r="C120" s="14">
        <v>50000</v>
      </c>
      <c r="D120" s="14">
        <v>51544</v>
      </c>
      <c r="E120" s="14">
        <v>51544</v>
      </c>
      <c r="F120" s="60">
        <v>51543.75</v>
      </c>
    </row>
    <row r="121" spans="1:6" ht="8.25" customHeight="1" x14ac:dyDescent="0.25">
      <c r="A121" s="1"/>
      <c r="B121" s="33"/>
      <c r="C121" s="53"/>
    </row>
    <row r="122" spans="1:6" ht="16.5" customHeight="1" x14ac:dyDescent="0.25">
      <c r="A122" s="35" t="s">
        <v>60</v>
      </c>
      <c r="B122" s="43">
        <v>33000</v>
      </c>
      <c r="C122" s="52">
        <v>33000</v>
      </c>
      <c r="D122" s="52">
        <v>33000</v>
      </c>
      <c r="E122" s="52">
        <v>0</v>
      </c>
      <c r="F122" s="52">
        <v>0</v>
      </c>
    </row>
    <row r="123" spans="1:6" ht="12.75" customHeight="1" x14ac:dyDescent="0.25">
      <c r="A123" s="34" t="s">
        <v>3</v>
      </c>
      <c r="B123" s="44">
        <f>SUM(B124:B125)</f>
        <v>33000</v>
      </c>
      <c r="C123" s="47">
        <f>SUM(C124:C125)</f>
        <v>33000</v>
      </c>
      <c r="D123" s="47">
        <f>SUM(D124:D125)</f>
        <v>33000</v>
      </c>
      <c r="E123" s="47">
        <f>SUM(E124:E125)</f>
        <v>0</v>
      </c>
      <c r="F123" s="47">
        <f>SUM(F124:F125)</f>
        <v>0</v>
      </c>
    </row>
    <row r="124" spans="1:6" ht="15" customHeight="1" x14ac:dyDescent="0.25">
      <c r="A124" s="29" t="s">
        <v>14</v>
      </c>
      <c r="B124" s="42">
        <v>30000</v>
      </c>
      <c r="C124" s="14">
        <v>30000</v>
      </c>
      <c r="D124" s="14">
        <v>30000</v>
      </c>
      <c r="E124" s="14">
        <v>0</v>
      </c>
      <c r="F124" s="14">
        <v>0</v>
      </c>
    </row>
    <row r="125" spans="1:6" ht="12.75" customHeight="1" x14ac:dyDescent="0.25">
      <c r="A125" s="29" t="s">
        <v>61</v>
      </c>
      <c r="B125" s="42">
        <v>3000</v>
      </c>
      <c r="C125" s="14">
        <v>3000</v>
      </c>
      <c r="D125" s="14">
        <v>3000</v>
      </c>
      <c r="E125" s="14">
        <v>0</v>
      </c>
      <c r="F125" s="14">
        <v>0</v>
      </c>
    </row>
    <row r="126" spans="1:6" ht="9" customHeight="1" x14ac:dyDescent="0.25">
      <c r="A126" s="29"/>
      <c r="B126" s="42"/>
      <c r="C126" s="14"/>
      <c r="D126" s="14"/>
      <c r="E126" s="14"/>
      <c r="F126" s="41"/>
    </row>
    <row r="127" spans="1:6" ht="12.75" customHeight="1" x14ac:dyDescent="0.25">
      <c r="A127" s="35" t="s">
        <v>87</v>
      </c>
      <c r="B127" s="43">
        <v>0</v>
      </c>
      <c r="C127" s="52">
        <v>0</v>
      </c>
      <c r="D127" s="52">
        <v>0</v>
      </c>
      <c r="E127" s="52">
        <f>SUM(E128)</f>
        <v>6000</v>
      </c>
      <c r="F127" s="52">
        <f>SUM(F128)</f>
        <v>5220</v>
      </c>
    </row>
    <row r="128" spans="1:6" ht="12.75" customHeight="1" x14ac:dyDescent="0.25">
      <c r="A128" s="34" t="s">
        <v>85</v>
      </c>
      <c r="B128" s="44">
        <v>0</v>
      </c>
      <c r="C128" s="47">
        <v>0</v>
      </c>
      <c r="D128" s="47">
        <v>0</v>
      </c>
      <c r="E128" s="47">
        <v>6000</v>
      </c>
      <c r="F128" s="47">
        <f>F129</f>
        <v>5220</v>
      </c>
    </row>
    <row r="129" spans="1:6" ht="12.75" customHeight="1" x14ac:dyDescent="0.25">
      <c r="A129" s="70" t="s">
        <v>86</v>
      </c>
      <c r="B129" s="67">
        <v>0</v>
      </c>
      <c r="C129" s="60">
        <v>0</v>
      </c>
      <c r="D129" s="60">
        <v>0</v>
      </c>
      <c r="E129" s="60">
        <v>6000</v>
      </c>
      <c r="F129" s="60">
        <v>5220</v>
      </c>
    </row>
    <row r="130" spans="1:6" ht="12.75" customHeight="1" x14ac:dyDescent="0.25">
      <c r="A130" s="70" t="s">
        <v>98</v>
      </c>
      <c r="B130" s="60">
        <f>SUM(B127+B122+B118+B114+B98+B92+B78+B70+B61+B48+B32)</f>
        <v>1217360.73</v>
      </c>
      <c r="C130" s="60">
        <f t="shared" ref="C130:F130" si="1">SUM(C127+C122+C118+C114+C98+C92+C78+C70+C61+C48+C32)</f>
        <v>1234760.73</v>
      </c>
      <c r="D130" s="60">
        <f t="shared" si="1"/>
        <v>1046414.23</v>
      </c>
      <c r="E130" s="60">
        <f t="shared" si="1"/>
        <v>955480.99</v>
      </c>
      <c r="F130" s="60">
        <f t="shared" si="1"/>
        <v>847720.67</v>
      </c>
    </row>
    <row r="131" spans="1:6" ht="10.5" customHeight="1" x14ac:dyDescent="0.25">
      <c r="A131" s="65"/>
      <c r="B131" s="66"/>
      <c r="C131" s="66"/>
      <c r="D131" s="66"/>
      <c r="E131" s="66"/>
    </row>
    <row r="132" spans="1:6" ht="12.75" customHeight="1" x14ac:dyDescent="0.25">
      <c r="A132" s="30" t="s">
        <v>36</v>
      </c>
      <c r="B132" s="1"/>
      <c r="C132" s="1"/>
      <c r="D132" s="1"/>
      <c r="E132" s="1"/>
    </row>
    <row r="133" spans="1:6" ht="14.25" customHeight="1" x14ac:dyDescent="0.25">
      <c r="A133" s="98" t="s">
        <v>90</v>
      </c>
      <c r="B133" s="98"/>
      <c r="C133" s="98"/>
      <c r="D133" s="99"/>
      <c r="E133" s="1"/>
    </row>
    <row r="134" spans="1:6" ht="18.75" x14ac:dyDescent="0.3">
      <c r="A134" s="6" t="s">
        <v>88</v>
      </c>
      <c r="B134" s="69"/>
      <c r="C134" s="68"/>
      <c r="D134" s="2"/>
      <c r="E134" s="2" t="s">
        <v>41</v>
      </c>
      <c r="F134" s="2"/>
    </row>
    <row r="135" spans="1:6" ht="18.75" x14ac:dyDescent="0.3">
      <c r="A135" s="74" t="s">
        <v>102</v>
      </c>
      <c r="B135" s="69"/>
      <c r="C135" s="68"/>
      <c r="D135" s="97" t="s">
        <v>20</v>
      </c>
      <c r="E135" s="97"/>
      <c r="F135" s="97"/>
    </row>
    <row r="136" spans="1:6" ht="18.75" x14ac:dyDescent="0.3">
      <c r="A136" s="74" t="s">
        <v>104</v>
      </c>
      <c r="B136" s="69"/>
      <c r="C136" s="68"/>
      <c r="D136" s="97" t="s">
        <v>22</v>
      </c>
      <c r="E136" s="97"/>
      <c r="F136" s="97"/>
    </row>
    <row r="137" spans="1:6" ht="18.75" x14ac:dyDescent="0.3">
      <c r="A137" s="68"/>
      <c r="B137" s="68"/>
      <c r="C137" s="68"/>
      <c r="D137" s="68"/>
    </row>
    <row r="138" spans="1:6" ht="16.5" customHeight="1" x14ac:dyDescent="0.25"/>
    <row r="139" spans="1:6" ht="16.5" customHeight="1" x14ac:dyDescent="0.25"/>
    <row r="140" spans="1:6" ht="17.25" customHeight="1" x14ac:dyDescent="0.25"/>
  </sheetData>
  <mergeCells count="17">
    <mergeCell ref="D135:F135"/>
    <mergeCell ref="D136:F136"/>
    <mergeCell ref="A133:D133"/>
    <mergeCell ref="A7:B7"/>
    <mergeCell ref="A9:F9"/>
    <mergeCell ref="A2:F2"/>
    <mergeCell ref="A4:F4"/>
    <mergeCell ref="A5:F5"/>
    <mergeCell ref="A13:F13"/>
    <mergeCell ref="A76:F76"/>
    <mergeCell ref="A14:F14"/>
    <mergeCell ref="A29:F29"/>
    <mergeCell ref="A59:F59"/>
    <mergeCell ref="A60:F60"/>
    <mergeCell ref="A68:F68"/>
    <mergeCell ref="A23:F23"/>
    <mergeCell ref="A26:F26"/>
  </mergeCells>
  <phoneticPr fontId="4" type="noConversion"/>
  <pageMargins left="0.7" right="0.7" top="0.75" bottom="0.75" header="0.3" footer="0.3"/>
  <pageSetup scale="75" fitToHeight="0" orientation="portrait" verticalDpi="4294967294" r:id="rId1"/>
  <headerFooter>
    <oddFooter>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Suzana Hajnić</dc:creator>
  <cp:lastModifiedBy>Ured Pročelnika</cp:lastModifiedBy>
  <cp:lastPrinted>2026-04-28T08:12:42Z</cp:lastPrinted>
  <dcterms:created xsi:type="dcterms:W3CDTF">2018-11-21T13:48:23Z</dcterms:created>
  <dcterms:modified xsi:type="dcterms:W3CDTF">2026-05-19T08:48:49Z</dcterms:modified>
</cp:coreProperties>
</file>