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nasserver\OMB\NOVA2026\OPĆINSKO VIJEĆE\SAZIV 2025.-2029\9. SJEDNICA\"/>
    </mc:Choice>
  </mc:AlternateContent>
  <xr:revisionPtr revIDLastSave="0" documentId="13_ncr:1_{AF92967E-965D-4B48-AAC3-965A26B130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3" i="1" l="1"/>
  <c r="C122" i="1"/>
  <c r="C117" i="1"/>
  <c r="C116" i="1" s="1"/>
  <c r="C112" i="1"/>
  <c r="C111" i="1" s="1"/>
  <c r="C108" i="1"/>
  <c r="C107" i="1" s="1"/>
  <c r="C103" i="1"/>
  <c r="C100" i="1"/>
  <c r="C95" i="1"/>
  <c r="C89" i="1"/>
  <c r="C88" i="1" s="1"/>
  <c r="C85" i="1"/>
  <c r="B15" i="1" s="1"/>
  <c r="C81" i="1"/>
  <c r="C74" i="1"/>
  <c r="C73" i="1" s="1"/>
  <c r="C67" i="1"/>
  <c r="C66" i="1" s="1"/>
  <c r="C62" i="1"/>
  <c r="C58" i="1"/>
  <c r="C57" i="1" s="1"/>
  <c r="C53" i="1"/>
  <c r="C43" i="1"/>
  <c r="C39" i="1"/>
  <c r="C37" i="1"/>
  <c r="C27" i="1"/>
  <c r="B37" i="1"/>
  <c r="B27" i="1"/>
  <c r="B103" i="1"/>
  <c r="B62" i="1"/>
  <c r="B39" i="1"/>
  <c r="B122" i="1"/>
  <c r="B117" i="1"/>
  <c r="B100" i="1"/>
  <c r="B95" i="1"/>
  <c r="B74" i="1"/>
  <c r="B73" i="1" s="1"/>
  <c r="B16" i="1" l="1"/>
  <c r="C42" i="1"/>
  <c r="B26" i="1"/>
  <c r="B18" i="1"/>
  <c r="B17" i="1"/>
  <c r="B19" i="1"/>
  <c r="C94" i="1"/>
  <c r="C137" i="1" s="1"/>
  <c r="C80" i="1"/>
  <c r="C26" i="1"/>
  <c r="B116" i="1"/>
  <c r="B94" i="1"/>
  <c r="B58" i="1"/>
  <c r="B57" i="1" s="1"/>
  <c r="B43" i="1"/>
  <c r="B81" i="1" l="1"/>
  <c r="B85" i="1"/>
  <c r="B112" i="1"/>
  <c r="B111" i="1" s="1"/>
  <c r="B67" i="1"/>
  <c r="B53" i="1"/>
  <c r="B108" i="1"/>
  <c r="B107" i="1" s="1"/>
  <c r="B89" i="1"/>
  <c r="B88" i="1" s="1"/>
  <c r="B66" i="1" l="1"/>
  <c r="B20" i="1"/>
  <c r="B80" i="1"/>
  <c r="B137" i="1" s="1"/>
  <c r="B42" i="1"/>
</calcChain>
</file>

<file path=xl/sharedStrings.xml><?xml version="1.0" encoding="utf-8"?>
<sst xmlns="http://schemas.openxmlformats.org/spreadsheetml/2006/main" count="131" uniqueCount="113">
  <si>
    <t>NA PODRUČJU OPĆINE MARIJA BISTRICA</t>
  </si>
  <si>
    <t>Naziv objekata i uređaja /vrsta radova</t>
  </si>
  <si>
    <t>Održavanje cesta i drugih javnih površina</t>
  </si>
  <si>
    <t>Opći prihodi i primici</t>
  </si>
  <si>
    <t>Ostale.uls.tek održ.-ZIMSKA SLUŽBA</t>
  </si>
  <si>
    <t>Materijal i dijelovi za tekuće i investicijsko održavanje</t>
  </si>
  <si>
    <t xml:space="preserve">Usluge tekućeg i investicijskog održavanja (čišćenje i pranje ulica i nogostupa nakon snijega, premještanje štandova na tržni prostor, košnja javnih površina, jesenska i proljetna sanacija udarnih rupa) </t>
  </si>
  <si>
    <t>Održavanje javnih površina</t>
  </si>
  <si>
    <t>Usluge tekućeg i investicijskog održavanja - čišćenje, košnja, malčiranje,uređenje parkova</t>
  </si>
  <si>
    <t>Usluge tekućeg i investicijskog održavanja - uređenje cvjetnih površina - Trg, park Ivaki, otoci kod Tehnomehanike, ulaz u pješačku zonu u Zagrebačkoj ulici</t>
  </si>
  <si>
    <t>Prihodi za posebne namjene</t>
  </si>
  <si>
    <t>Ugovori o djelu</t>
  </si>
  <si>
    <t>Rashodi za uređaje i javnu rasvjetu</t>
  </si>
  <si>
    <t>Usluge tekućeg i investicijskog održavanja</t>
  </si>
  <si>
    <t>Rashodi za održavanje uređaja vodoopskrbe</t>
  </si>
  <si>
    <t>Sanacija klizišta (ispitivanje terena bušenjem, izgradnja pilota koji ulaze u čvrsti teren, izgradnja potpornog zida, izgradnja odvodnje klizišta i asfaltiranje)</t>
  </si>
  <si>
    <t>Uređenje općinskih objekata</t>
  </si>
  <si>
    <t>Uredska kancelarija - uređenje</t>
  </si>
  <si>
    <t>2. SREDSTVA ZA OSTVARVANJE PROGRAMA</t>
  </si>
  <si>
    <t>3. ODRŽAVANJE KOMUNALNE INFRASTRUKTURE</t>
  </si>
  <si>
    <t>Radi efikasnije i racionalnije realizacije Programa, načelnik može izvršiti preraspodjelu sredstava između pojedinih rashoda i izdataka utvrđenih ovim Programom održavanja.</t>
  </si>
  <si>
    <t>Općinskog vijeća</t>
  </si>
  <si>
    <t>Naknada za energetsku uslugu</t>
  </si>
  <si>
    <t>Teodor Švaljek, ing.</t>
  </si>
  <si>
    <t>Vlastiti prihodi-općina (voda)</t>
  </si>
  <si>
    <t xml:space="preserve"> - prihoda za posebne namjene:</t>
  </si>
  <si>
    <t xml:space="preserve"> - vlastiti prihodi: </t>
  </si>
  <si>
    <t xml:space="preserve"> - opći prihodi i primici</t>
  </si>
  <si>
    <t>1. OPĆENITO</t>
  </si>
  <si>
    <t>Održavanje opreme u Domu kulture</t>
  </si>
  <si>
    <t>Općinska zgrada - stolarija</t>
  </si>
  <si>
    <t>Energija - za javnu rasvjetu</t>
  </si>
  <si>
    <t>Elementarna nepogoda - sanacija objekata kod nepredvidivih događaja</t>
  </si>
  <si>
    <t>ELEMENTARNA NEPOGODA - održavanje objekata</t>
  </si>
  <si>
    <t>Materijal  i oprema održavanje - PROMETNI ZNAKOVI (postava prometnih ogledala, usporivača prometa, horizontalna signalizacija)</t>
  </si>
  <si>
    <t>Ostale usluge tekućeg i investicijskog održavanja - ostalo</t>
  </si>
  <si>
    <t>4. ZAVRŠNE ODREDBE</t>
  </si>
  <si>
    <t>Ostale.uls.tek održ.-SANACIJA UDARNIH RUPA</t>
  </si>
  <si>
    <t>Usluga kinoprikazivanja</t>
  </si>
  <si>
    <t>UKUPNO</t>
  </si>
  <si>
    <t>Predsjednik</t>
  </si>
  <si>
    <t>Izgradnja odvodnog kanala uz Novo groblje Marija Bistrica</t>
  </si>
  <si>
    <t>Ostali prometni objekti -AUTOBUSNA STANICA SELNICA (BAJSI)</t>
  </si>
  <si>
    <t>Komunalne usluge - poljoprivredni redar</t>
  </si>
  <si>
    <t>Uredski namještaj</t>
  </si>
  <si>
    <r>
      <rPr>
        <b/>
        <sz val="11"/>
        <rFont val="Calibri"/>
        <family val="2"/>
        <scheme val="minor"/>
      </rPr>
      <t xml:space="preserve">Pod održavanjem nerazvrstanih cesta </t>
    </r>
    <r>
      <rPr>
        <sz val="11"/>
        <rFont val="Calibri"/>
        <family val="2"/>
        <scheme val="minor"/>
      </rPr>
      <t>podrazumijeva se skup mjera i radnji koje se obavljaju kroz cijelu godinu na nerazvrstanim cestama na području Općine Marija Bistrica, uključujući i svu opremu, uređaje i instalacije sa svrhom održavanja prohodnosti i tehničke ispravnosti cesta i prometne sigurnosti na njima (redovito održavanje) kao i mjestimičnog poboljšanja elemenata ceste, osiguranja sigurnosti i trajnosti ceste i cestovnih objekta i povećanje sigurnosti u prometu (izvanredno održavanje), a sve u skladu s propisima kojima je uređeno održavanje cesta. Pod nerazvrstim cestama podrazumijevaju se površine koje se koriste za promet po bilo kojoj osnovi i koje su pristupačne većem broju korisnika, a koje nisu razvrstane ceste u skladu s Odlukom o razvrstavanju javnih cesta u državne ceste, županijske ceste i lokalne ceste prema posebnom propisu.</t>
    </r>
  </si>
  <si>
    <r>
      <rPr>
        <b/>
        <sz val="11"/>
        <rFont val="Calibri"/>
        <family val="2"/>
        <scheme val="minor"/>
      </rPr>
      <t>Pod održavanjem javne rasvjete</t>
    </r>
    <r>
      <rPr>
        <sz val="11"/>
        <rFont val="Calibri"/>
        <family val="2"/>
        <scheme val="minor"/>
      </rPr>
      <t xml:space="preserve"> podrazumijeva se upravljanje i održavanje instalacije javne rasvjete, uključujući podmirivanje troškova električne energije, za rasvjetljavanje površina javne namjene. Redovito održavanje obuhvaća zamjenu neispravnih dijelova svjetiljki cijelih svjetiljki, oštećenih stupova, kabela i slično. Pojačano održavanje  javne rasvjete obuhvaća manje zahvate na ugradnji novih svjetiljki javne rasvjete, u pravilu, na postojeće stupove NN mreže. Naknada za energetsku uslugu odnosi se na projekt NEW LIGHT kojim je zamijenjena postojeća javna rasvjeta novom ekološki prihvatljivijom.</t>
    </r>
  </si>
  <si>
    <t>Održavanje javnih površina poduzeća LIJEPA BISTRICA D.O.O.</t>
  </si>
  <si>
    <t>Održavanje fontane na Trgu</t>
  </si>
  <si>
    <t>Održavanje dizala u Domu kulture</t>
  </si>
  <si>
    <t>Centralno Općina</t>
  </si>
  <si>
    <t>Sanacija grobnih staza na novom groblju MB</t>
  </si>
  <si>
    <t>Stručni nadzor</t>
  </si>
  <si>
    <t xml:space="preserve">Radovi na održavanju uređaja vodoopskrbe obuhvaćaju aktivnosti održavanja koje se obavljaju tijekom cijele godine, uključujući objekte i instalacije prvenstveno u cilju održavanja ispravnosti vodoopskrbnih sustava i uređaja. </t>
  </si>
  <si>
    <t>Sanacija klizišta LAZ DIJANIĆI NC1-178</t>
  </si>
  <si>
    <t>Projekt sanacije klizišta SELNICA NC2-031 MITREČIĆI</t>
  </si>
  <si>
    <t>Sanacija klizišta SELNICA NC2-031 MITREČIĆI</t>
  </si>
  <si>
    <t>Stručni nadzor sanacije klizišta LAZ DIJANIĆI NC1-178</t>
  </si>
  <si>
    <t>Globočec NC 1-009 Hižari i NC 3-016 Globočec 16 navoz kamena na cestu</t>
  </si>
  <si>
    <t>Plan 2026. (u EUR)</t>
  </si>
  <si>
    <t>Usluge tekućeg i investicijskog održavanja rezanje granja uz NC</t>
  </si>
  <si>
    <t>Usluge tekućeg i investicijskog održavanja čišćenje NC traktorskom čistilicom</t>
  </si>
  <si>
    <t>Pomoći iz državnog proračuna</t>
  </si>
  <si>
    <t xml:space="preserve">Prihodi za posebne namjene </t>
  </si>
  <si>
    <t>Materijal i dijelovi za tekuće i investicijsko održavanje u naseljima</t>
  </si>
  <si>
    <t>Održavanje NC doprema i ugradnja kamenog agregata</t>
  </si>
  <si>
    <t>Održavanje NC nabava kamenog agregata (kameni agregat za bankine i ostalo u naseljima)</t>
  </si>
  <si>
    <t>Održavanje kanala i ostale usluge</t>
  </si>
  <si>
    <t>Ostale pomoći -(Hrvatske vode)</t>
  </si>
  <si>
    <t xml:space="preserve">Oprema za  održavanje i zaštitu -KLIMA </t>
  </si>
  <si>
    <t>Uredska kancelarija - uređenje turističkog ureda</t>
  </si>
  <si>
    <t>Vlastiti prihodi općina</t>
  </si>
  <si>
    <t>VLASTITI POGON GROBLJE - ODRŽAVANJE GROBLJA MARIJA BISTRICA I LAZ</t>
  </si>
  <si>
    <t>Zamjena stolarije na mrtvačnici LAZ</t>
  </si>
  <si>
    <t>Izgradnja staza na groblju Marija Bistrica</t>
  </si>
  <si>
    <t>Ulazne ograde na mjesnom groblju Marija Bistrica</t>
  </si>
  <si>
    <t>Oprema</t>
  </si>
  <si>
    <t>Usluge održavanja rušenje drveća, sadnja i ostale usluge održavanja na groblju</t>
  </si>
  <si>
    <t>Ostale usluge tekućeg i investicijkog održavanja</t>
  </si>
  <si>
    <t>Izrada oznaka na groblju - oznake polja i table s kartom groblja</t>
  </si>
  <si>
    <t>Stručni nadzor za grobne staze nagroblju Marija Bistrica</t>
  </si>
  <si>
    <t>Izgradnja staze na groblju Laz, stepenice i staza oko mrtvačnice</t>
  </si>
  <si>
    <t>Izgradnja nadstrešnice groblje Marija Bistrica</t>
  </si>
  <si>
    <t xml:space="preserve"> - pomoći iz državnog proračuna:</t>
  </si>
  <si>
    <t xml:space="preserve"> - ostale pomoći:</t>
  </si>
  <si>
    <t>Usluge tekućeg održavanja drvenih kipova i sprava dječjih igrališta i ostale drvene opreme</t>
  </si>
  <si>
    <r>
      <rPr>
        <b/>
        <sz val="11"/>
        <rFont val="Calibri"/>
        <family val="2"/>
        <scheme val="minor"/>
      </rPr>
      <t>Održavanje javnih površina</t>
    </r>
    <r>
      <rPr>
        <sz val="11"/>
        <rFont val="Calibri"/>
        <family val="2"/>
        <scheme val="minor"/>
      </rPr>
      <t xml:space="preserve"> obuhvaća održavanje javnih zelenih površina, čišćenje javnih površina kao i održavanje javnih površina u naseljima (Mjesnim odborima) na području Općine Marija Bistrica. Održavanje javnih zelenih površina podrazumijeva košnju, obrezivanje i sakupljajnje biološkog otpada s javnih zelenih površina, obnovu, održavnaje i njegu drveća, ukrasnog grmlja i drugog bilja, popločenh i nasipanih površina u parkovima, opreme na dječjim igralištima, fitosanitarnu zaštitu bilja i biljnog materijala za potrebe održavanja kao i druge poslove za održavanje predmetnih površina. Održavanje javnih zelenih površina obuhvaća njegu postojećih travnatih površina i uređenje novih, održavanje šljunčanih i popločenih staza i njegu i sadnju ukrasnog parkovnog bilja (sezonsko cvijeće, trajnice, grmlje i sl.) odvoz i deponiranje smeća sakupljenog održavanjem, održavanje parkovne opreme (klupe, košare za otpatke i sl.) proljetno čišćenje sipine i pranje dijela općinskih ulica i trgova. Malu zimsku službu (čišćenje i otklanjanje snijega i leda na javnim površinama za kretanje pješaka i sl.), održavanje fontane, prigodna uređenja zgrada (zastave, božićne jelke, dekorativne rasvjete). Pod čišćenjem javnih površina u smislu odredaba Komunalnog gospodarstva podrazumijeva se čišćenje površina javne namjene, osim javnih cesta, koje obuhvaća ručno i strojno čišćenje i pranje javnih površina od otpada, snijega i leda, kao i postavljanje i čišćenje košarica za otpatke i uklanjanje otpada koje je nepoznata osoba odbacila na javnu površinu ili zemljište u vlasništu jedinica lokalne samouprave, kao i održavanje, popravci i čišćenje građevina, uređaja javne namjene. Naručito se podrazumijeva čišćenje javnih zelenih površina, pješačkih staza, pješačkih zona, otvorenh odvodnih kanala, trgova, parkova i dječjih igrališta.</t>
    </r>
  </si>
  <si>
    <t>MJESNI ODBORI-održavanje komunalne infrastrukture obuhvaća mjesne odbore: Marija Bistrica, Hum Bistrički, Podgorje Bistričko, Laz Bistrički i Stubički, Globočec, Poljanica Bistrička, Sušobreg, Selnica, Tugonica, Podgrađe (ugradnja kamenog agregata, čišćenje kanala, uređenje bankina)</t>
  </si>
  <si>
    <t>Rekonstrukcija krovišta na zgradi Općine</t>
  </si>
  <si>
    <t>Obnova ceste Poljanica Bistrička NC 3-057 Habazini prema bajerima</t>
  </si>
  <si>
    <t>Ostali prometni objekti -AUTOBUSNE STANICE</t>
  </si>
  <si>
    <t>Vlastiti prihodi-općina</t>
  </si>
  <si>
    <t>Zacjevljenje kanala HIŽARI-BUKVIĆI u Selnici</t>
  </si>
  <si>
    <t>KLASA: 400-01/25-01/1</t>
  </si>
  <si>
    <t>Ovom I. Izmjenom Programa održavanja komunalne infrastrukture za 2026. godinu na području Općine Marija Bistrica, u skladu s predvidivim sredstvima i izvorima financiranja, određuju poslovi  i radovi na održavanju objekata i uređaja komunalne infrastrukture koji se podrazumijevaju pod obavljanjem komunalne djelatnosti održavanja čistoće u dijelu koji se odnosi na čišćenje javnih površina, održavanje prometnih površina, održavanje nerazvrstanih cesta, čišćenje kanala i potoka, održavanje uređaja vodoopskrbe, održavanje javne rasvjete i potrošnje električne energije za javnu rasvjetu, prigodno uređenje na području Općine te uređenje Općinske zgrade, održavanje prostora groblja i mrtvačnice, održavnje igrališta za djecu te ostalih objekata i uređaja u vlasništvu Općine.</t>
  </si>
  <si>
    <t>Na temelju predvidivih sredstava za ostvarivanje I. Izmjene Programa održavanja komunalne infrastrukture, u nastavku se određuju poslovi i radovi na održavanju objekata i uređaja komunalne infrastukture u 2026. godini po vrsti komunalne djelatnosti s procjenom pojedinih troškova, te iskazom financijskih sredstava kako slijedi:</t>
  </si>
  <si>
    <t>I. izmjena 2026. (u EUR)</t>
  </si>
  <si>
    <t>Sadnice i ostali materijal za uređenje javnih površina</t>
  </si>
  <si>
    <t>Projekt grijanja stari vrtić</t>
  </si>
  <si>
    <t>Temeljna ploča kod mrtvačnice Laz</t>
  </si>
  <si>
    <t>Nadzorna kamera groblje</t>
  </si>
  <si>
    <t>Traktorski priključci prikolica i ralica</t>
  </si>
  <si>
    <t>Orezivanje drveća na mjesnom groblju</t>
  </si>
  <si>
    <t>Izgradnja staze na groblju Marija Bistrica</t>
  </si>
  <si>
    <t>Traktor za groblje</t>
  </si>
  <si>
    <t>Sredstva za ostvarivanje I. Izmjene Programa održavanja komunalne infrastrukture u 2026. godini osigurati će se iz sljedećih izvora:</t>
  </si>
  <si>
    <t xml:space="preserve">Ova I. Izmjena Programa održavanja komunalne infrastrukture ukupno iznosi 1.425.049,00 eura. </t>
  </si>
  <si>
    <t xml:space="preserve">SVE UKUPNO </t>
  </si>
  <si>
    <t>Marija Bistrica,  26. svibnja 2026. godine</t>
  </si>
  <si>
    <t>Na temelju članka 72. Zakona o komunalnom gospodarstvu (Narodne novine 68/18, 110/18, 32/20, 145/24) i članka 30. Statuta Općine Marija Bistrica (Službeni glasnik Općine Marija Bistrica 4/21) Općinsko vijeće Općine Marija Bistrica na 9. sjednici održanoj dana 26. svibnja 2026. godine donosi</t>
  </si>
  <si>
    <t xml:space="preserve">I. IZMJENU PROGRAMA ODRŽAVANJA KOMUNALNE INFRASTRUKTURE ZA 2026. GODINU </t>
  </si>
  <si>
    <t>URBROJ: 2140-22-02-26-14</t>
  </si>
  <si>
    <t>Ova I. Izmjena Programa objaviti će se u Službenom glasniku Općine Marija Bistrica, a stupa na snagu  8 dana od objave u Službenom glasniku.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</si>
</sst>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041A]#,##0.00;\-\ #,##0.00"/>
    <numFmt numFmtId="165" formatCode="#,##0.00_ ;\-#,##0.00\ "/>
    <numFmt numFmtId="166" formatCode="_-* #,##0.00\ _k_n_-;\-* #,##0.00\ _k_n_-;_-* &quot;-&quot;??\ _k_n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color theme="9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E1E1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E1E1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6" fillId="0" borderId="1" xfId="0" applyFont="1" applyBorder="1"/>
    <xf numFmtId="165" fontId="6" fillId="3" borderId="1" xfId="0" applyNumberFormat="1" applyFont="1" applyFill="1" applyBorder="1"/>
    <xf numFmtId="165" fontId="6" fillId="0" borderId="1" xfId="0" applyNumberFormat="1" applyFont="1" applyBorder="1"/>
    <xf numFmtId="0" fontId="8" fillId="0" borderId="1" xfId="0" applyFont="1" applyBorder="1"/>
    <xf numFmtId="0" fontId="6" fillId="0" borderId="0" xfId="0" applyFont="1"/>
    <xf numFmtId="165" fontId="6" fillId="0" borderId="0" xfId="0" applyNumberFormat="1" applyFont="1"/>
    <xf numFmtId="0" fontId="7" fillId="0" borderId="0" xfId="0" applyFont="1"/>
    <xf numFmtId="0" fontId="7" fillId="2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 readingOrder="1"/>
    </xf>
    <xf numFmtId="164" fontId="9" fillId="4" borderId="1" xfId="0" applyNumberFormat="1" applyFont="1" applyFill="1" applyBorder="1" applyAlignment="1">
      <alignment vertical="center" wrapText="1" readingOrder="1"/>
    </xf>
    <xf numFmtId="0" fontId="10" fillId="4" borderId="1" xfId="0" applyFont="1" applyFill="1" applyBorder="1" applyAlignment="1">
      <alignment vertical="center" wrapText="1" readingOrder="1"/>
    </xf>
    <xf numFmtId="4" fontId="1" fillId="0" borderId="1" xfId="0" applyNumberFormat="1" applyFont="1" applyBorder="1"/>
    <xf numFmtId="0" fontId="10" fillId="0" borderId="1" xfId="0" applyFont="1" applyBorder="1" applyAlignment="1">
      <alignment vertical="center" wrapText="1" readingOrder="1"/>
    </xf>
    <xf numFmtId="4" fontId="1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 readingOrder="1"/>
    </xf>
    <xf numFmtId="0" fontId="9" fillId="0" borderId="1" xfId="0" applyFont="1" applyBorder="1" applyAlignment="1">
      <alignment vertical="center" wrapText="1" readingOrder="1"/>
    </xf>
    <xf numFmtId="4" fontId="7" fillId="0" borderId="1" xfId="0" applyNumberFormat="1" applyFont="1" applyBorder="1"/>
    <xf numFmtId="0" fontId="9" fillId="3" borderId="1" xfId="0" applyFont="1" applyFill="1" applyBorder="1" applyAlignment="1">
      <alignment vertical="center" wrapText="1" readingOrder="1"/>
    </xf>
    <xf numFmtId="164" fontId="9" fillId="0" borderId="1" xfId="0" applyNumberFormat="1" applyFont="1" applyBorder="1" applyAlignment="1">
      <alignment vertical="center" readingOrder="1"/>
    </xf>
    <xf numFmtId="164" fontId="9" fillId="0" borderId="1" xfId="0" applyNumberFormat="1" applyFont="1" applyBorder="1" applyAlignment="1">
      <alignment vertical="center" wrapText="1" readingOrder="1"/>
    </xf>
    <xf numFmtId="0" fontId="10" fillId="0" borderId="0" xfId="0" applyFont="1" applyAlignment="1">
      <alignment vertical="center" wrapText="1" readingOrder="1"/>
    </xf>
    <xf numFmtId="164" fontId="10" fillId="0" borderId="0" xfId="0" applyNumberFormat="1" applyFont="1" applyAlignment="1">
      <alignment vertical="center" wrapText="1" readingOrder="1"/>
    </xf>
    <xf numFmtId="0" fontId="9" fillId="5" borderId="1" xfId="0" applyFont="1" applyFill="1" applyBorder="1" applyAlignment="1">
      <alignment vertical="center" wrapText="1" readingOrder="1"/>
    </xf>
    <xf numFmtId="4" fontId="8" fillId="5" borderId="1" xfId="0" applyNumberFormat="1" applyFont="1" applyFill="1" applyBorder="1"/>
    <xf numFmtId="4" fontId="8" fillId="0" borderId="1" xfId="0" applyNumberFormat="1" applyFont="1" applyBorder="1"/>
    <xf numFmtId="164" fontId="10" fillId="0" borderId="1" xfId="0" applyNumberFormat="1" applyFont="1" applyBorder="1" applyAlignment="1">
      <alignment vertical="center" wrapText="1" readingOrder="1"/>
    </xf>
    <xf numFmtId="0" fontId="1" fillId="0" borderId="1" xfId="0" applyFont="1" applyBorder="1"/>
    <xf numFmtId="0" fontId="9" fillId="0" borderId="0" xfId="0" applyFont="1" applyAlignment="1">
      <alignment vertical="center" wrapText="1" readingOrder="1"/>
    </xf>
    <xf numFmtId="0" fontId="10" fillId="0" borderId="0" xfId="0" applyFont="1" applyAlignment="1">
      <alignment horizontal="left" vertical="center" wrapText="1" readingOrder="1"/>
    </xf>
    <xf numFmtId="0" fontId="1" fillId="0" borderId="0" xfId="0" applyFont="1" applyAlignment="1">
      <alignment vertical="center"/>
    </xf>
    <xf numFmtId="4" fontId="1" fillId="0" borderId="0" xfId="0" applyNumberFormat="1" applyFont="1"/>
    <xf numFmtId="0" fontId="12" fillId="0" borderId="1" xfId="0" applyFont="1" applyBorder="1" applyAlignment="1">
      <alignment vertical="center" wrapText="1" readingOrder="1"/>
    </xf>
    <xf numFmtId="4" fontId="2" fillId="0" borderId="1" xfId="0" applyNumberFormat="1" applyFont="1" applyBorder="1"/>
    <xf numFmtId="0" fontId="2" fillId="5" borderId="1" xfId="0" applyFont="1" applyFill="1" applyBorder="1"/>
    <xf numFmtId="4" fontId="2" fillId="5" borderId="1" xfId="0" applyNumberFormat="1" applyFont="1" applyFill="1" applyBorder="1"/>
    <xf numFmtId="0" fontId="9" fillId="6" borderId="1" xfId="0" applyFont="1" applyFill="1" applyBorder="1" applyAlignment="1">
      <alignment vertical="center" wrapText="1" readingOrder="1"/>
    </xf>
    <xf numFmtId="164" fontId="9" fillId="6" borderId="1" xfId="0" applyNumberFormat="1" applyFont="1" applyFill="1" applyBorder="1" applyAlignment="1">
      <alignment vertical="center" wrapText="1" readingOrder="1"/>
    </xf>
    <xf numFmtId="0" fontId="8" fillId="6" borderId="1" xfId="0" applyFont="1" applyFill="1" applyBorder="1" applyAlignment="1">
      <alignment vertical="center" wrapText="1" readingOrder="1"/>
    </xf>
    <xf numFmtId="164" fontId="9" fillId="6" borderId="1" xfId="0" applyNumberFormat="1" applyFont="1" applyFill="1" applyBorder="1" applyAlignment="1">
      <alignment vertical="center" readingOrder="1"/>
    </xf>
    <xf numFmtId="0" fontId="10" fillId="0" borderId="2" xfId="0" applyFont="1" applyBorder="1" applyAlignment="1">
      <alignment vertical="center" wrapText="1" readingOrder="1"/>
    </xf>
    <xf numFmtId="165" fontId="8" fillId="0" borderId="1" xfId="0" applyNumberFormat="1" applyFont="1" applyBorder="1"/>
    <xf numFmtId="0" fontId="6" fillId="0" borderId="0" xfId="0" applyFont="1" applyAlignment="1">
      <alignment horizontal="justify" vertical="center" wrapText="1" readingOrder="1"/>
    </xf>
    <xf numFmtId="0" fontId="6" fillId="0" borderId="1" xfId="0" applyFont="1" applyBorder="1" applyAlignment="1">
      <alignment horizontal="justify" vertical="center" wrapText="1" readingOrder="1"/>
    </xf>
    <xf numFmtId="43" fontId="6" fillId="0" borderId="1" xfId="1" applyFont="1" applyBorder="1" applyAlignment="1">
      <alignment horizontal="justify" vertical="center" wrapText="1" readingOrder="1"/>
    </xf>
    <xf numFmtId="0" fontId="14" fillId="5" borderId="1" xfId="0" applyFont="1" applyFill="1" applyBorder="1" applyAlignment="1">
      <alignment horizontal="justify" vertical="center" wrapText="1" readingOrder="1"/>
    </xf>
    <xf numFmtId="0" fontId="14" fillId="0" borderId="1" xfId="0" applyFont="1" applyBorder="1" applyAlignment="1">
      <alignment horizontal="justify" vertical="center" wrapText="1" readingOrder="1"/>
    </xf>
    <xf numFmtId="43" fontId="14" fillId="0" borderId="1" xfId="0" applyNumberFormat="1" applyFont="1" applyBorder="1" applyAlignment="1">
      <alignment horizontal="justify" vertical="center" wrapText="1" readingOrder="1"/>
    </xf>
    <xf numFmtId="43" fontId="14" fillId="5" borderId="1" xfId="0" applyNumberFormat="1" applyFont="1" applyFill="1" applyBorder="1" applyAlignment="1">
      <alignment horizontal="justify" vertical="center" wrapText="1" readingOrder="1"/>
    </xf>
    <xf numFmtId="0" fontId="11" fillId="0" borderId="1" xfId="0" applyFont="1" applyBorder="1" applyAlignment="1">
      <alignment vertical="center" wrapText="1" readingOrder="1"/>
    </xf>
    <xf numFmtId="164" fontId="11" fillId="0" borderId="1" xfId="0" applyNumberFormat="1" applyFont="1" applyBorder="1" applyAlignment="1">
      <alignment vertical="center" wrapText="1" readingOrder="1"/>
    </xf>
    <xf numFmtId="0" fontId="2" fillId="0" borderId="1" xfId="0" applyFont="1" applyBorder="1"/>
    <xf numFmtId="166" fontId="1" fillId="0" borderId="0" xfId="0" applyNumberFormat="1" applyFont="1" applyAlignment="1">
      <alignment horizontal="left" wrapText="1"/>
    </xf>
    <xf numFmtId="0" fontId="6" fillId="7" borderId="1" xfId="0" applyFont="1" applyFill="1" applyBorder="1" applyAlignment="1">
      <alignment vertical="center" wrapText="1" readingOrder="1"/>
    </xf>
    <xf numFmtId="164" fontId="11" fillId="8" borderId="1" xfId="0" applyNumberFormat="1" applyFont="1" applyFill="1" applyBorder="1" applyAlignment="1">
      <alignment vertical="center" wrapText="1" readingOrder="1"/>
    </xf>
    <xf numFmtId="0" fontId="10" fillId="8" borderId="1" xfId="0" applyFont="1" applyFill="1" applyBorder="1" applyAlignment="1">
      <alignment vertical="center" wrapText="1" readingOrder="1"/>
    </xf>
    <xf numFmtId="4" fontId="1" fillId="7" borderId="1" xfId="0" applyNumberFormat="1" applyFont="1" applyFill="1" applyBorder="1"/>
    <xf numFmtId="0" fontId="11" fillId="3" borderId="1" xfId="0" applyFont="1" applyFill="1" applyBorder="1" applyAlignment="1">
      <alignment vertical="center" wrapText="1" readingOrder="1"/>
    </xf>
    <xf numFmtId="164" fontId="11" fillId="0" borderId="1" xfId="0" applyNumberFormat="1" applyFont="1" applyBorder="1" applyAlignment="1">
      <alignment vertical="center" readingOrder="1"/>
    </xf>
    <xf numFmtId="0" fontId="10" fillId="7" borderId="1" xfId="0" applyFont="1" applyFill="1" applyBorder="1" applyAlignment="1">
      <alignment vertical="center" wrapText="1" readingOrder="1"/>
    </xf>
    <xf numFmtId="2" fontId="0" fillId="7" borderId="0" xfId="0" applyNumberFormat="1" applyFill="1"/>
    <xf numFmtId="0" fontId="11" fillId="7" borderId="1" xfId="0" applyFont="1" applyFill="1" applyBorder="1" applyAlignment="1">
      <alignment vertical="center" wrapText="1" readingOrder="1"/>
    </xf>
    <xf numFmtId="164" fontId="11" fillId="7" borderId="1" xfId="0" applyNumberFormat="1" applyFont="1" applyFill="1" applyBorder="1" applyAlignment="1">
      <alignment vertical="center" wrapText="1" readingOrder="1"/>
    </xf>
    <xf numFmtId="4" fontId="0" fillId="0" borderId="1" xfId="0" applyNumberFormat="1" applyBorder="1"/>
    <xf numFmtId="164" fontId="9" fillId="6" borderId="4" xfId="0" applyNumberFormat="1" applyFont="1" applyFill="1" applyBorder="1" applyAlignment="1">
      <alignment vertical="center" wrapText="1" readingOrder="1"/>
    </xf>
    <xf numFmtId="4" fontId="7" fillId="0" borderId="4" xfId="0" applyNumberFormat="1" applyFont="1" applyBorder="1"/>
    <xf numFmtId="4" fontId="1" fillId="0" borderId="4" xfId="0" applyNumberFormat="1" applyFont="1" applyBorder="1"/>
    <xf numFmtId="4" fontId="2" fillId="5" borderId="4" xfId="0" applyNumberFormat="1" applyFont="1" applyFill="1" applyBorder="1"/>
    <xf numFmtId="4" fontId="2" fillId="0" borderId="4" xfId="0" applyNumberFormat="1" applyFont="1" applyBorder="1"/>
    <xf numFmtId="0" fontId="0" fillId="0" borderId="1" xfId="0" applyBorder="1"/>
    <xf numFmtId="2" fontId="0" fillId="7" borderId="1" xfId="0" applyNumberFormat="1" applyFill="1" applyBorder="1"/>
    <xf numFmtId="4" fontId="0" fillId="7" borderId="1" xfId="0" applyNumberFormat="1" applyFill="1" applyBorder="1"/>
    <xf numFmtId="166" fontId="1" fillId="0" borderId="1" xfId="0" applyNumberFormat="1" applyFont="1" applyBorder="1"/>
    <xf numFmtId="2" fontId="0" fillId="0" borderId="1" xfId="0" applyNumberFormat="1" applyBorder="1"/>
    <xf numFmtId="0" fontId="6" fillId="0" borderId="0" xfId="0" applyFont="1" applyAlignment="1">
      <alignment horizontal="justify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justify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 wrapText="1" readingOrder="1"/>
    </xf>
    <xf numFmtId="0" fontId="7" fillId="0" borderId="0" xfId="0" applyFont="1" applyAlignment="1">
      <alignment horizontal="left"/>
    </xf>
    <xf numFmtId="0" fontId="6" fillId="0" borderId="3" xfId="0" applyFont="1" applyBorder="1" applyAlignment="1">
      <alignment horizontal="justify" vertical="center" wrapText="1" readingOrder="1"/>
    </xf>
    <xf numFmtId="0" fontId="0" fillId="0" borderId="3" xfId="0" applyBorder="1"/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 wrapText="1" readingOrder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58"/>
  <sheetViews>
    <sheetView tabSelected="1" topLeftCell="A117" zoomScaleNormal="100" workbookViewId="0">
      <selection activeCell="B149" sqref="B149"/>
    </sheetView>
  </sheetViews>
  <sheetFormatPr defaultRowHeight="15" x14ac:dyDescent="0.25"/>
  <cols>
    <col min="1" max="1" width="76" customWidth="1"/>
    <col min="2" max="2" width="23" customWidth="1"/>
    <col min="3" max="3" width="23.140625" customWidth="1"/>
  </cols>
  <sheetData>
    <row r="1" spans="1:3" ht="7.5" customHeight="1" x14ac:dyDescent="0.25">
      <c r="A1" s="1"/>
      <c r="B1" s="1"/>
    </row>
    <row r="2" spans="1:3" ht="48" customHeight="1" x14ac:dyDescent="0.25">
      <c r="A2" s="82" t="s">
        <v>109</v>
      </c>
      <c r="B2" s="82"/>
      <c r="C2" s="83"/>
    </row>
    <row r="3" spans="1:3" ht="9" customHeight="1" x14ac:dyDescent="0.25">
      <c r="A3" s="1"/>
      <c r="B3" s="1"/>
    </row>
    <row r="4" spans="1:3" x14ac:dyDescent="0.25">
      <c r="A4" s="84" t="s">
        <v>110</v>
      </c>
      <c r="B4" s="84"/>
      <c r="C4" s="85"/>
    </row>
    <row r="5" spans="1:3" x14ac:dyDescent="0.25">
      <c r="A5" s="84" t="s">
        <v>0</v>
      </c>
      <c r="B5" s="84"/>
      <c r="C5" s="85"/>
    </row>
    <row r="6" spans="1:3" ht="9" customHeight="1" x14ac:dyDescent="0.25">
      <c r="A6" s="1"/>
      <c r="B6" s="1"/>
    </row>
    <row r="7" spans="1:3" x14ac:dyDescent="0.25">
      <c r="A7" s="89" t="s">
        <v>28</v>
      </c>
      <c r="B7" s="89"/>
    </row>
    <row r="8" spans="1:3" ht="9.75" customHeight="1" x14ac:dyDescent="0.25">
      <c r="A8" s="1"/>
      <c r="B8" s="1"/>
    </row>
    <row r="9" spans="1:3" ht="90.75" customHeight="1" x14ac:dyDescent="0.25">
      <c r="A9" s="86" t="s">
        <v>94</v>
      </c>
      <c r="B9" s="86"/>
      <c r="C9" s="85"/>
    </row>
    <row r="10" spans="1:3" ht="9.75" customHeight="1" x14ac:dyDescent="0.25">
      <c r="A10" s="6"/>
      <c r="B10" s="6"/>
    </row>
    <row r="11" spans="1:3" x14ac:dyDescent="0.25">
      <c r="A11" s="7" t="s">
        <v>18</v>
      </c>
      <c r="B11" s="60"/>
    </row>
    <row r="12" spans="1:3" ht="7.5" customHeight="1" x14ac:dyDescent="0.25">
      <c r="A12" s="7"/>
      <c r="B12" s="6"/>
    </row>
    <row r="13" spans="1:3" x14ac:dyDescent="0.25">
      <c r="A13" s="89" t="s">
        <v>106</v>
      </c>
      <c r="B13" s="89"/>
    </row>
    <row r="14" spans="1:3" ht="15.75" customHeight="1" x14ac:dyDescent="0.25">
      <c r="A14" s="92" t="s">
        <v>105</v>
      </c>
      <c r="B14" s="92"/>
      <c r="C14" s="85"/>
    </row>
    <row r="15" spans="1:3" ht="13.5" customHeight="1" x14ac:dyDescent="0.25">
      <c r="A15" s="8" t="s">
        <v>84</v>
      </c>
      <c r="B15" s="9">
        <f>C85</f>
        <v>142120</v>
      </c>
    </row>
    <row r="16" spans="1:3" ht="13.5" customHeight="1" x14ac:dyDescent="0.25">
      <c r="A16" s="8" t="s">
        <v>83</v>
      </c>
      <c r="B16" s="9">
        <f>C53+C133</f>
        <v>76808</v>
      </c>
    </row>
    <row r="17" spans="1:3" ht="18.75" customHeight="1" x14ac:dyDescent="0.25">
      <c r="A17" s="8" t="s">
        <v>26</v>
      </c>
      <c r="B17" s="10">
        <f>SUM(C67+C100+C122+C37)</f>
        <v>120105</v>
      </c>
    </row>
    <row r="18" spans="1:3" ht="18" customHeight="1" x14ac:dyDescent="0.25">
      <c r="A18" s="8" t="s">
        <v>25</v>
      </c>
      <c r="B18" s="10">
        <f>SUM(C39+C62+C74+C103)</f>
        <v>144550</v>
      </c>
    </row>
    <row r="19" spans="1:3" s="4" customFormat="1" ht="20.25" customHeight="1" x14ac:dyDescent="0.25">
      <c r="A19" s="8" t="s">
        <v>27</v>
      </c>
      <c r="B19" s="10">
        <f>SUM(C27+C43+C58+C81+C89+C95+C112+C108+C117)</f>
        <v>941466</v>
      </c>
    </row>
    <row r="20" spans="1:3" ht="14.25" customHeight="1" x14ac:dyDescent="0.25">
      <c r="A20" s="11" t="s">
        <v>39</v>
      </c>
      <c r="B20" s="49">
        <f>SUM(B15:B19)</f>
        <v>1425049</v>
      </c>
    </row>
    <row r="21" spans="1:3" ht="7.5" customHeight="1" x14ac:dyDescent="0.25">
      <c r="A21" s="12"/>
      <c r="B21" s="13"/>
    </row>
    <row r="22" spans="1:3" x14ac:dyDescent="0.25">
      <c r="A22" s="14" t="s">
        <v>19</v>
      </c>
      <c r="B22" s="1"/>
    </row>
    <row r="23" spans="1:3" ht="41.25" customHeight="1" x14ac:dyDescent="0.25">
      <c r="A23" s="82" t="s">
        <v>95</v>
      </c>
      <c r="B23" s="82"/>
      <c r="C23" s="85"/>
    </row>
    <row r="24" spans="1:3" ht="0.75" customHeight="1" x14ac:dyDescent="0.25">
      <c r="A24" s="1"/>
      <c r="B24" s="1"/>
    </row>
    <row r="25" spans="1:3" x14ac:dyDescent="0.25">
      <c r="A25" s="15" t="s">
        <v>1</v>
      </c>
      <c r="B25" s="16" t="s">
        <v>59</v>
      </c>
      <c r="C25" s="16" t="s">
        <v>96</v>
      </c>
    </row>
    <row r="26" spans="1:3" x14ac:dyDescent="0.25">
      <c r="A26" s="44" t="s">
        <v>2</v>
      </c>
      <c r="B26" s="45">
        <f>SUM(B27+B39+B37)</f>
        <v>392842</v>
      </c>
      <c r="C26" s="45">
        <f>SUM(C27+C39+C37)</f>
        <v>468467</v>
      </c>
    </row>
    <row r="27" spans="1:3" x14ac:dyDescent="0.25">
      <c r="A27" s="17" t="s">
        <v>3</v>
      </c>
      <c r="B27" s="18">
        <f>SUM(B28:B36)</f>
        <v>379954</v>
      </c>
      <c r="C27" s="18">
        <f>SUM(C28:C36)</f>
        <v>455579</v>
      </c>
    </row>
    <row r="28" spans="1:3" ht="30" x14ac:dyDescent="0.25">
      <c r="A28" s="21" t="s">
        <v>34</v>
      </c>
      <c r="B28" s="22">
        <v>4645</v>
      </c>
      <c r="C28" s="22">
        <v>4645</v>
      </c>
    </row>
    <row r="29" spans="1:3" x14ac:dyDescent="0.25">
      <c r="A29" s="21" t="s">
        <v>58</v>
      </c>
      <c r="B29" s="22">
        <v>27891</v>
      </c>
      <c r="C29" s="22">
        <v>27891</v>
      </c>
    </row>
    <row r="30" spans="1:3" x14ac:dyDescent="0.25">
      <c r="A30" s="21" t="s">
        <v>89</v>
      </c>
      <c r="B30" s="22">
        <v>15000</v>
      </c>
      <c r="C30" s="22">
        <v>15000</v>
      </c>
    </row>
    <row r="31" spans="1:3" ht="45" x14ac:dyDescent="0.25">
      <c r="A31" s="61" t="s">
        <v>6</v>
      </c>
      <c r="B31" s="62">
        <v>20000</v>
      </c>
      <c r="C31" s="79">
        <v>40000</v>
      </c>
    </row>
    <row r="32" spans="1:3" x14ac:dyDescent="0.25">
      <c r="A32" s="63" t="s">
        <v>4</v>
      </c>
      <c r="B32" s="64">
        <v>44375</v>
      </c>
      <c r="C32" s="79">
        <v>100000</v>
      </c>
    </row>
    <row r="33" spans="1:3" ht="18.75" customHeight="1" x14ac:dyDescent="0.25">
      <c r="A33" s="19" t="s">
        <v>37</v>
      </c>
      <c r="B33" s="20">
        <v>44375</v>
      </c>
      <c r="C33" s="20">
        <v>44375</v>
      </c>
    </row>
    <row r="34" spans="1:3" ht="18" customHeight="1" x14ac:dyDescent="0.25">
      <c r="A34" s="23" t="s">
        <v>47</v>
      </c>
      <c r="B34" s="20">
        <v>201168</v>
      </c>
      <c r="C34" s="20">
        <v>201168</v>
      </c>
    </row>
    <row r="35" spans="1:3" x14ac:dyDescent="0.25">
      <c r="A35" s="21" t="s">
        <v>42</v>
      </c>
      <c r="B35" s="20">
        <v>2500</v>
      </c>
      <c r="C35" s="20">
        <v>2500</v>
      </c>
    </row>
    <row r="36" spans="1:3" x14ac:dyDescent="0.25">
      <c r="A36" s="21" t="s">
        <v>90</v>
      </c>
      <c r="B36" s="20">
        <v>20000</v>
      </c>
      <c r="C36" s="20">
        <v>20000</v>
      </c>
    </row>
    <row r="37" spans="1:3" x14ac:dyDescent="0.25">
      <c r="A37" s="40" t="s">
        <v>91</v>
      </c>
      <c r="B37" s="41">
        <f>B38</f>
        <v>8406</v>
      </c>
      <c r="C37" s="41">
        <f>C38</f>
        <v>8406</v>
      </c>
    </row>
    <row r="38" spans="1:3" x14ac:dyDescent="0.25">
      <c r="A38" s="21" t="s">
        <v>92</v>
      </c>
      <c r="B38" s="20">
        <v>8406</v>
      </c>
      <c r="C38" s="20">
        <v>8406</v>
      </c>
    </row>
    <row r="39" spans="1:3" x14ac:dyDescent="0.25">
      <c r="A39" s="24" t="s">
        <v>10</v>
      </c>
      <c r="B39" s="25">
        <f>B40</f>
        <v>4482</v>
      </c>
      <c r="C39" s="25">
        <f>C40</f>
        <v>4482</v>
      </c>
    </row>
    <row r="40" spans="1:3" x14ac:dyDescent="0.25">
      <c r="A40" s="21" t="s">
        <v>5</v>
      </c>
      <c r="B40" s="20">
        <v>4482</v>
      </c>
      <c r="C40" s="20">
        <v>4482</v>
      </c>
    </row>
    <row r="41" spans="1:3" ht="11.25" customHeight="1" x14ac:dyDescent="0.25">
      <c r="A41" s="21"/>
      <c r="B41" s="20"/>
    </row>
    <row r="42" spans="1:3" ht="15.75" customHeight="1" x14ac:dyDescent="0.25">
      <c r="A42" s="44" t="s">
        <v>7</v>
      </c>
      <c r="B42" s="47">
        <f>SUM(B43,B53)</f>
        <v>138061</v>
      </c>
      <c r="C42" s="47">
        <f>SUM(C43,C53)</f>
        <v>143061</v>
      </c>
    </row>
    <row r="43" spans="1:3" x14ac:dyDescent="0.25">
      <c r="A43" s="26" t="s">
        <v>3</v>
      </c>
      <c r="B43" s="27">
        <f>SUM(B45:B52)</f>
        <v>123053</v>
      </c>
      <c r="C43" s="27">
        <f>SUM(C44:C52)</f>
        <v>128053</v>
      </c>
    </row>
    <row r="44" spans="1:3" x14ac:dyDescent="0.25">
      <c r="A44" s="65" t="s">
        <v>97</v>
      </c>
      <c r="B44" s="66">
        <v>0</v>
      </c>
      <c r="C44" s="66">
        <v>5000</v>
      </c>
    </row>
    <row r="45" spans="1:3" ht="26.25" customHeight="1" x14ac:dyDescent="0.25">
      <c r="A45" s="23" t="s">
        <v>8</v>
      </c>
      <c r="B45" s="22">
        <v>30000</v>
      </c>
      <c r="C45" s="22">
        <v>30000</v>
      </c>
    </row>
    <row r="46" spans="1:3" ht="34.5" customHeight="1" x14ac:dyDescent="0.25">
      <c r="A46" s="21" t="s">
        <v>9</v>
      </c>
      <c r="B46" s="22">
        <v>7963</v>
      </c>
      <c r="C46" s="22">
        <v>7963</v>
      </c>
    </row>
    <row r="47" spans="1:3" ht="15" customHeight="1" x14ac:dyDescent="0.25">
      <c r="A47" s="21" t="s">
        <v>41</v>
      </c>
      <c r="B47" s="22">
        <v>8000</v>
      </c>
      <c r="C47" s="22">
        <v>8000</v>
      </c>
    </row>
    <row r="48" spans="1:3" ht="16.5" customHeight="1" x14ac:dyDescent="0.25">
      <c r="A48" s="21" t="s">
        <v>35</v>
      </c>
      <c r="B48" s="20">
        <v>35000</v>
      </c>
      <c r="C48" s="20">
        <v>35000</v>
      </c>
    </row>
    <row r="49" spans="1:3" ht="16.5" customHeight="1" x14ac:dyDescent="0.25">
      <c r="A49" s="21" t="s">
        <v>60</v>
      </c>
      <c r="B49" s="20">
        <v>14954</v>
      </c>
      <c r="C49" s="20">
        <v>14954</v>
      </c>
    </row>
    <row r="50" spans="1:3" ht="16.5" customHeight="1" x14ac:dyDescent="0.25">
      <c r="A50" s="21" t="s">
        <v>61</v>
      </c>
      <c r="B50" s="20">
        <v>6250</v>
      </c>
      <c r="C50" s="20">
        <v>6250</v>
      </c>
    </row>
    <row r="51" spans="1:3" ht="29.25" customHeight="1" x14ac:dyDescent="0.25">
      <c r="A51" s="21" t="s">
        <v>85</v>
      </c>
      <c r="B51" s="20">
        <v>6250</v>
      </c>
      <c r="C51" s="20">
        <v>6250</v>
      </c>
    </row>
    <row r="52" spans="1:3" ht="16.5" customHeight="1" x14ac:dyDescent="0.25">
      <c r="A52" s="21" t="s">
        <v>11</v>
      </c>
      <c r="B52" s="20">
        <v>14636</v>
      </c>
      <c r="C52" s="20">
        <v>14636</v>
      </c>
    </row>
    <row r="53" spans="1:3" s="2" customFormat="1" x14ac:dyDescent="0.25">
      <c r="A53" s="24" t="s">
        <v>62</v>
      </c>
      <c r="B53" s="25">
        <f>SUM(B54)</f>
        <v>15008</v>
      </c>
      <c r="C53" s="25">
        <f>SUM(C54)</f>
        <v>15008</v>
      </c>
    </row>
    <row r="54" spans="1:3" x14ac:dyDescent="0.25">
      <c r="A54" s="21" t="s">
        <v>43</v>
      </c>
      <c r="B54" s="20">
        <v>15008</v>
      </c>
      <c r="C54" s="71">
        <v>15008</v>
      </c>
    </row>
    <row r="55" spans="1:3" ht="101.25" customHeight="1" x14ac:dyDescent="0.25">
      <c r="A55" s="87" t="s">
        <v>45</v>
      </c>
      <c r="B55" s="87"/>
      <c r="C55" s="85"/>
    </row>
    <row r="56" spans="1:3" ht="213" customHeight="1" x14ac:dyDescent="0.25">
      <c r="A56" s="88" t="s">
        <v>86</v>
      </c>
      <c r="B56" s="88"/>
      <c r="C56" s="85"/>
    </row>
    <row r="57" spans="1:3" ht="16.5" customHeight="1" x14ac:dyDescent="0.25">
      <c r="A57" s="44" t="s">
        <v>12</v>
      </c>
      <c r="B57" s="45">
        <f>SUM(B58+B63)</f>
        <v>163826</v>
      </c>
      <c r="C57" s="45">
        <f>SUM(C58+C63)</f>
        <v>163826</v>
      </c>
    </row>
    <row r="58" spans="1:3" ht="18.75" customHeight="1" x14ac:dyDescent="0.25">
      <c r="A58" s="24" t="s">
        <v>3</v>
      </c>
      <c r="B58" s="28">
        <f>SUM(B59:B61)</f>
        <v>149451</v>
      </c>
      <c r="C58" s="28">
        <f>SUM(C59:C61)</f>
        <v>149451</v>
      </c>
    </row>
    <row r="59" spans="1:3" x14ac:dyDescent="0.25">
      <c r="A59" s="21" t="s">
        <v>31</v>
      </c>
      <c r="B59" s="20">
        <v>79634</v>
      </c>
      <c r="C59" s="20">
        <v>79634</v>
      </c>
    </row>
    <row r="60" spans="1:3" x14ac:dyDescent="0.25">
      <c r="A60" s="21" t="s">
        <v>22</v>
      </c>
      <c r="B60" s="20">
        <v>39817</v>
      </c>
      <c r="C60" s="20">
        <v>39817</v>
      </c>
    </row>
    <row r="61" spans="1:3" ht="18" customHeight="1" x14ac:dyDescent="0.25">
      <c r="A61" s="21" t="s">
        <v>13</v>
      </c>
      <c r="B61" s="20">
        <v>30000</v>
      </c>
      <c r="C61" s="20">
        <v>30000</v>
      </c>
    </row>
    <row r="62" spans="1:3" x14ac:dyDescent="0.25">
      <c r="A62" s="24" t="s">
        <v>10</v>
      </c>
      <c r="B62" s="28">
        <f>B63</f>
        <v>14375</v>
      </c>
      <c r="C62" s="28">
        <f>C63</f>
        <v>14375</v>
      </c>
    </row>
    <row r="63" spans="1:3" x14ac:dyDescent="0.25">
      <c r="A63" s="21" t="s">
        <v>5</v>
      </c>
      <c r="B63" s="20">
        <v>14375</v>
      </c>
      <c r="C63" s="20">
        <v>14375</v>
      </c>
    </row>
    <row r="64" spans="1:3" ht="80.25" customHeight="1" x14ac:dyDescent="0.25">
      <c r="A64" s="90" t="s">
        <v>46</v>
      </c>
      <c r="B64" s="90"/>
      <c r="C64" s="91"/>
    </row>
    <row r="65" spans="1:3" ht="12.75" customHeight="1" x14ac:dyDescent="0.25">
      <c r="A65" s="1"/>
      <c r="B65" s="1"/>
    </row>
    <row r="66" spans="1:3" x14ac:dyDescent="0.25">
      <c r="A66" s="46" t="s">
        <v>14</v>
      </c>
      <c r="B66" s="45">
        <f>SUM(B67)</f>
        <v>31254</v>
      </c>
      <c r="C66" s="45">
        <f>SUM(C67)</f>
        <v>700</v>
      </c>
    </row>
    <row r="67" spans="1:3" x14ac:dyDescent="0.25">
      <c r="A67" s="24" t="s">
        <v>24</v>
      </c>
      <c r="B67" s="28">
        <f>SUM(B68:B70)</f>
        <v>31254</v>
      </c>
      <c r="C67" s="28">
        <f>SUM(C68:C70)</f>
        <v>700</v>
      </c>
    </row>
    <row r="68" spans="1:3" x14ac:dyDescent="0.25">
      <c r="A68" s="67" t="s">
        <v>13</v>
      </c>
      <c r="B68" s="64">
        <v>30000</v>
      </c>
      <c r="C68" s="68">
        <v>0</v>
      </c>
    </row>
    <row r="69" spans="1:3" ht="17.25" customHeight="1" x14ac:dyDescent="0.25">
      <c r="A69" s="67" t="s">
        <v>5</v>
      </c>
      <c r="B69" s="64">
        <v>554</v>
      </c>
      <c r="C69" s="64">
        <v>0</v>
      </c>
    </row>
    <row r="70" spans="1:3" ht="17.25" customHeight="1" x14ac:dyDescent="0.25">
      <c r="A70" s="21" t="s">
        <v>48</v>
      </c>
      <c r="B70" s="20">
        <v>700</v>
      </c>
      <c r="C70" s="20">
        <v>700</v>
      </c>
    </row>
    <row r="71" spans="1:3" ht="28.5" customHeight="1" x14ac:dyDescent="0.25">
      <c r="A71" s="90" t="s">
        <v>53</v>
      </c>
      <c r="B71" s="90"/>
      <c r="C71" s="91"/>
    </row>
    <row r="72" spans="1:3" ht="12.75" customHeight="1" x14ac:dyDescent="0.25">
      <c r="A72" s="50"/>
      <c r="B72" s="50"/>
      <c r="C72" s="3"/>
    </row>
    <row r="73" spans="1:3" ht="57.75" customHeight="1" x14ac:dyDescent="0.25">
      <c r="A73" s="53" t="s">
        <v>87</v>
      </c>
      <c r="B73" s="56">
        <f>B74</f>
        <v>120912</v>
      </c>
      <c r="C73" s="56">
        <f>C74</f>
        <v>120912</v>
      </c>
    </row>
    <row r="74" spans="1:3" ht="25.5" customHeight="1" x14ac:dyDescent="0.25">
      <c r="A74" s="54" t="s">
        <v>63</v>
      </c>
      <c r="B74" s="55">
        <f>SUM(B75:B78)</f>
        <v>120912</v>
      </c>
      <c r="C74" s="55">
        <f>SUM(C75:C78)</f>
        <v>120912</v>
      </c>
    </row>
    <row r="75" spans="1:3" ht="28.5" customHeight="1" x14ac:dyDescent="0.25">
      <c r="A75" s="51" t="s">
        <v>66</v>
      </c>
      <c r="B75" s="52">
        <v>44375</v>
      </c>
      <c r="C75" s="52">
        <v>44375</v>
      </c>
    </row>
    <row r="76" spans="1:3" x14ac:dyDescent="0.25">
      <c r="A76" s="51" t="s">
        <v>64</v>
      </c>
      <c r="B76" s="52">
        <v>5000</v>
      </c>
      <c r="C76" s="52">
        <v>5000</v>
      </c>
    </row>
    <row r="77" spans="1:3" ht="15.75" customHeight="1" x14ac:dyDescent="0.25">
      <c r="A77" s="51" t="s">
        <v>65</v>
      </c>
      <c r="B77" s="52">
        <v>44375</v>
      </c>
      <c r="C77" s="52">
        <v>44375</v>
      </c>
    </row>
    <row r="78" spans="1:3" x14ac:dyDescent="0.25">
      <c r="A78" s="51" t="s">
        <v>67</v>
      </c>
      <c r="B78" s="52">
        <v>27162</v>
      </c>
      <c r="C78" s="52">
        <v>27162</v>
      </c>
    </row>
    <row r="79" spans="1:3" ht="12.75" customHeight="1" x14ac:dyDescent="0.25">
      <c r="A79" s="29"/>
      <c r="B79" s="30"/>
    </row>
    <row r="80" spans="1:3" ht="32.25" customHeight="1" x14ac:dyDescent="0.25">
      <c r="A80" s="44" t="s">
        <v>15</v>
      </c>
      <c r="B80" s="45">
        <f>SUM(B81+B85)</f>
        <v>258491</v>
      </c>
      <c r="C80" s="45">
        <f>SUM(C81+C85)</f>
        <v>258491</v>
      </c>
    </row>
    <row r="81" spans="1:3" x14ac:dyDescent="0.25">
      <c r="A81" s="24" t="s">
        <v>3</v>
      </c>
      <c r="B81" s="28">
        <f>SUM(B82:B84)</f>
        <v>116371</v>
      </c>
      <c r="C81" s="28">
        <f>SUM(C82:C84)</f>
        <v>116371</v>
      </c>
    </row>
    <row r="82" spans="1:3" x14ac:dyDescent="0.25">
      <c r="A82" s="21" t="s">
        <v>54</v>
      </c>
      <c r="B82" s="20">
        <v>106046</v>
      </c>
      <c r="C82" s="20">
        <v>106046</v>
      </c>
    </row>
    <row r="83" spans="1:3" x14ac:dyDescent="0.25">
      <c r="A83" s="21" t="s">
        <v>57</v>
      </c>
      <c r="B83" s="20">
        <v>4625</v>
      </c>
      <c r="C83" s="20">
        <v>4625</v>
      </c>
    </row>
    <row r="84" spans="1:3" x14ac:dyDescent="0.25">
      <c r="A84" s="21" t="s">
        <v>55</v>
      </c>
      <c r="B84" s="20">
        <v>5700</v>
      </c>
      <c r="C84" s="20">
        <v>5700</v>
      </c>
    </row>
    <row r="85" spans="1:3" x14ac:dyDescent="0.25">
      <c r="A85" s="24" t="s">
        <v>68</v>
      </c>
      <c r="B85" s="28">
        <f>SUM(B86:B86)</f>
        <v>142120</v>
      </c>
      <c r="C85" s="28">
        <f>SUM(C86:C86)</f>
        <v>142120</v>
      </c>
    </row>
    <row r="86" spans="1:3" x14ac:dyDescent="0.25">
      <c r="A86" s="21" t="s">
        <v>56</v>
      </c>
      <c r="B86" s="20">
        <v>142120</v>
      </c>
      <c r="C86" s="20">
        <v>142120</v>
      </c>
    </row>
    <row r="87" spans="1:3" ht="7.5" customHeight="1" x14ac:dyDescent="0.25">
      <c r="A87" s="48"/>
      <c r="B87" s="39"/>
    </row>
    <row r="88" spans="1:3" x14ac:dyDescent="0.25">
      <c r="A88" s="31" t="s">
        <v>29</v>
      </c>
      <c r="B88" s="32">
        <f>B89</f>
        <v>13604</v>
      </c>
      <c r="C88" s="32">
        <f>C89</f>
        <v>16876</v>
      </c>
    </row>
    <row r="89" spans="1:3" x14ac:dyDescent="0.25">
      <c r="A89" s="24" t="s">
        <v>3</v>
      </c>
      <c r="B89" s="33">
        <f>SUM(B90:B92)</f>
        <v>13604</v>
      </c>
      <c r="C89" s="33">
        <f>SUM(C90:C92)</f>
        <v>16876</v>
      </c>
    </row>
    <row r="90" spans="1:3" x14ac:dyDescent="0.25">
      <c r="A90" s="67" t="s">
        <v>29</v>
      </c>
      <c r="B90" s="64">
        <v>2654</v>
      </c>
      <c r="C90" s="79">
        <v>2880</v>
      </c>
    </row>
    <row r="91" spans="1:3" x14ac:dyDescent="0.25">
      <c r="A91" s="21" t="s">
        <v>49</v>
      </c>
      <c r="B91" s="20">
        <v>996</v>
      </c>
      <c r="C91" s="20">
        <v>996</v>
      </c>
    </row>
    <row r="92" spans="1:3" x14ac:dyDescent="0.25">
      <c r="A92" s="67" t="s">
        <v>38</v>
      </c>
      <c r="B92" s="64">
        <v>9954</v>
      </c>
      <c r="C92" s="79">
        <v>13000</v>
      </c>
    </row>
    <row r="93" spans="1:3" ht="11.25" customHeight="1" x14ac:dyDescent="0.25">
      <c r="A93" s="1"/>
      <c r="B93" s="1"/>
    </row>
    <row r="94" spans="1:3" ht="13.5" customHeight="1" x14ac:dyDescent="0.25">
      <c r="A94" s="44" t="s">
        <v>16</v>
      </c>
      <c r="B94" s="45">
        <f>SUM(B95+B100+B103)</f>
        <v>61155</v>
      </c>
      <c r="C94" s="45">
        <f>SUM(C95+C100+C103)</f>
        <v>58655</v>
      </c>
    </row>
    <row r="95" spans="1:3" x14ac:dyDescent="0.25">
      <c r="A95" s="24" t="s">
        <v>3</v>
      </c>
      <c r="B95" s="28">
        <f>SUM(B97:B99)</f>
        <v>41000</v>
      </c>
      <c r="C95" s="28">
        <f>SUM(C96:C99)</f>
        <v>42500</v>
      </c>
    </row>
    <row r="96" spans="1:3" x14ac:dyDescent="0.25">
      <c r="A96" s="69" t="s">
        <v>98</v>
      </c>
      <c r="B96" s="70">
        <v>0</v>
      </c>
      <c r="C96" s="70">
        <v>1500</v>
      </c>
    </row>
    <row r="97" spans="1:3" x14ac:dyDescent="0.25">
      <c r="A97" s="57" t="s">
        <v>70</v>
      </c>
      <c r="B97" s="58">
        <v>35000</v>
      </c>
      <c r="C97" s="58">
        <v>35000</v>
      </c>
    </row>
    <row r="98" spans="1:3" x14ac:dyDescent="0.25">
      <c r="A98" s="21" t="s">
        <v>88</v>
      </c>
      <c r="B98" s="20">
        <v>1500</v>
      </c>
      <c r="C98" s="20">
        <v>1500</v>
      </c>
    </row>
    <row r="99" spans="1:3" x14ac:dyDescent="0.25">
      <c r="A99" s="21" t="s">
        <v>69</v>
      </c>
      <c r="B99" s="20">
        <v>4500</v>
      </c>
      <c r="C99" s="20">
        <v>4500</v>
      </c>
    </row>
    <row r="100" spans="1:3" x14ac:dyDescent="0.25">
      <c r="A100" s="24" t="s">
        <v>71</v>
      </c>
      <c r="B100" s="28">
        <f>SUM(B101:B102)</f>
        <v>11374</v>
      </c>
      <c r="C100" s="28">
        <f>SUM(C101:C102)</f>
        <v>11374</v>
      </c>
    </row>
    <row r="101" spans="1:3" x14ac:dyDescent="0.25">
      <c r="A101" s="21" t="s">
        <v>30</v>
      </c>
      <c r="B101" s="34">
        <v>3374</v>
      </c>
      <c r="C101" s="34">
        <v>3374</v>
      </c>
    </row>
    <row r="102" spans="1:3" x14ac:dyDescent="0.25">
      <c r="A102" s="21" t="s">
        <v>17</v>
      </c>
      <c r="B102" s="20">
        <v>8000</v>
      </c>
      <c r="C102" s="20">
        <v>8000</v>
      </c>
    </row>
    <row r="103" spans="1:3" x14ac:dyDescent="0.25">
      <c r="A103" s="40" t="s">
        <v>10</v>
      </c>
      <c r="B103" s="41">
        <f>B104+B105</f>
        <v>8781</v>
      </c>
      <c r="C103" s="41">
        <f>C104+C105</f>
        <v>4781</v>
      </c>
    </row>
    <row r="104" spans="1:3" x14ac:dyDescent="0.25">
      <c r="A104" s="21" t="s">
        <v>44</v>
      </c>
      <c r="B104" s="20">
        <v>4781</v>
      </c>
      <c r="C104" s="20">
        <v>4781</v>
      </c>
    </row>
    <row r="105" spans="1:3" x14ac:dyDescent="0.25">
      <c r="A105" s="67" t="s">
        <v>50</v>
      </c>
      <c r="B105" s="64">
        <v>4000</v>
      </c>
      <c r="C105" s="78">
        <v>0</v>
      </c>
    </row>
    <row r="106" spans="1:3" ht="8.25" customHeight="1" x14ac:dyDescent="0.25">
      <c r="A106" s="29"/>
      <c r="B106" s="1"/>
    </row>
    <row r="107" spans="1:3" ht="16.5" customHeight="1" x14ac:dyDescent="0.25">
      <c r="A107" s="44" t="s">
        <v>33</v>
      </c>
      <c r="B107" s="72">
        <f>SUM(B108)</f>
        <v>6636</v>
      </c>
      <c r="C107" s="45">
        <f>SUM(C108)</f>
        <v>6636</v>
      </c>
    </row>
    <row r="108" spans="1:3" x14ac:dyDescent="0.25">
      <c r="A108" s="24" t="s">
        <v>3</v>
      </c>
      <c r="B108" s="73">
        <f>B109</f>
        <v>6636</v>
      </c>
      <c r="C108" s="25">
        <f>C109</f>
        <v>6636</v>
      </c>
    </row>
    <row r="109" spans="1:3" x14ac:dyDescent="0.25">
      <c r="A109" s="35" t="s">
        <v>32</v>
      </c>
      <c r="B109" s="74">
        <v>6636</v>
      </c>
      <c r="C109" s="20">
        <v>6636</v>
      </c>
    </row>
    <row r="110" spans="1:3" ht="8.25" customHeight="1" x14ac:dyDescent="0.25">
      <c r="A110" s="1"/>
      <c r="B110" s="1"/>
      <c r="C110" s="77"/>
    </row>
    <row r="111" spans="1:3" ht="15.75" customHeight="1" x14ac:dyDescent="0.25">
      <c r="A111" s="42" t="s">
        <v>51</v>
      </c>
      <c r="B111" s="75">
        <f>B112</f>
        <v>47000</v>
      </c>
      <c r="C111" s="43">
        <f>C112</f>
        <v>6000</v>
      </c>
    </row>
    <row r="112" spans="1:3" ht="12.75" customHeight="1" x14ac:dyDescent="0.25">
      <c r="A112" s="40" t="s">
        <v>3</v>
      </c>
      <c r="B112" s="76">
        <f>SUM(B113:B114)</f>
        <v>47000</v>
      </c>
      <c r="C112" s="41">
        <f>SUM(C113:C114)</f>
        <v>6000</v>
      </c>
    </row>
    <row r="113" spans="1:3" ht="12.75" customHeight="1" x14ac:dyDescent="0.25">
      <c r="A113" s="35" t="s">
        <v>13</v>
      </c>
      <c r="B113" s="74">
        <v>45000</v>
      </c>
      <c r="C113" s="20">
        <v>5000</v>
      </c>
    </row>
    <row r="114" spans="1:3" ht="13.5" customHeight="1" x14ac:dyDescent="0.25">
      <c r="A114" s="35" t="s">
        <v>52</v>
      </c>
      <c r="B114" s="74">
        <v>2000</v>
      </c>
      <c r="C114" s="71">
        <v>1000</v>
      </c>
    </row>
    <row r="115" spans="1:3" ht="9" customHeight="1" x14ac:dyDescent="0.25">
      <c r="A115" s="1"/>
      <c r="B115" s="39"/>
    </row>
    <row r="116" spans="1:3" ht="16.5" customHeight="1" x14ac:dyDescent="0.25">
      <c r="A116" s="42" t="s">
        <v>72</v>
      </c>
      <c r="B116" s="43">
        <f>B117+B122</f>
        <v>169271</v>
      </c>
      <c r="C116" s="43">
        <f>C117+C122+C133</f>
        <v>181425</v>
      </c>
    </row>
    <row r="117" spans="1:3" ht="16.5" customHeight="1" x14ac:dyDescent="0.25">
      <c r="A117" s="59" t="s">
        <v>3</v>
      </c>
      <c r="B117" s="41">
        <f>SUM(B118:B121)</f>
        <v>72000</v>
      </c>
      <c r="C117" s="41">
        <f>SUM(C118:C121)</f>
        <v>20000</v>
      </c>
    </row>
    <row r="118" spans="1:3" ht="16.5" customHeight="1" x14ac:dyDescent="0.25">
      <c r="A118" s="35" t="s">
        <v>73</v>
      </c>
      <c r="B118" s="20">
        <v>20000</v>
      </c>
      <c r="C118" s="81">
        <v>0</v>
      </c>
    </row>
    <row r="119" spans="1:3" ht="16.5" customHeight="1" x14ac:dyDescent="0.25">
      <c r="A119" s="35" t="s">
        <v>74</v>
      </c>
      <c r="B119" s="20">
        <v>32000</v>
      </c>
      <c r="C119" s="81">
        <v>0</v>
      </c>
    </row>
    <row r="120" spans="1:3" ht="16.5" customHeight="1" x14ac:dyDescent="0.25">
      <c r="A120" s="35" t="s">
        <v>75</v>
      </c>
      <c r="B120" s="20">
        <v>14000</v>
      </c>
      <c r="C120" s="20">
        <v>14000</v>
      </c>
    </row>
    <row r="121" spans="1:3" ht="16.5" customHeight="1" x14ac:dyDescent="0.25">
      <c r="A121" s="35" t="s">
        <v>76</v>
      </c>
      <c r="B121" s="20">
        <v>6000</v>
      </c>
      <c r="C121" s="20">
        <v>6000</v>
      </c>
    </row>
    <row r="122" spans="1:3" ht="16.5" customHeight="1" x14ac:dyDescent="0.25">
      <c r="A122" s="59" t="s">
        <v>71</v>
      </c>
      <c r="B122" s="41">
        <f>SUM(B123:B130)</f>
        <v>97271</v>
      </c>
      <c r="C122" s="41">
        <f>SUM(C123:C130)</f>
        <v>99625</v>
      </c>
    </row>
    <row r="123" spans="1:3" ht="16.5" customHeight="1" x14ac:dyDescent="0.25">
      <c r="A123" s="35" t="s">
        <v>77</v>
      </c>
      <c r="B123" s="20">
        <v>15000</v>
      </c>
      <c r="C123" s="20">
        <v>15000</v>
      </c>
    </row>
    <row r="124" spans="1:3" ht="16.5" customHeight="1" x14ac:dyDescent="0.25">
      <c r="A124" s="35" t="s">
        <v>13</v>
      </c>
      <c r="B124" s="20">
        <v>4500</v>
      </c>
      <c r="C124" s="20">
        <v>4500</v>
      </c>
    </row>
    <row r="125" spans="1:3" ht="16.5" customHeight="1" x14ac:dyDescent="0.25">
      <c r="A125" s="35" t="s">
        <v>78</v>
      </c>
      <c r="B125" s="20">
        <v>13275</v>
      </c>
      <c r="C125" s="20">
        <v>13275</v>
      </c>
    </row>
    <row r="126" spans="1:3" ht="16.5" customHeight="1" x14ac:dyDescent="0.25">
      <c r="A126" s="35" t="s">
        <v>79</v>
      </c>
      <c r="B126" s="20">
        <v>10500</v>
      </c>
      <c r="C126" s="20">
        <v>10500</v>
      </c>
    </row>
    <row r="127" spans="1:3" ht="16.5" customHeight="1" x14ac:dyDescent="0.25">
      <c r="A127" s="35" t="s">
        <v>80</v>
      </c>
      <c r="B127" s="20">
        <v>2100</v>
      </c>
      <c r="C127" s="20">
        <v>2100</v>
      </c>
    </row>
    <row r="128" spans="1:3" ht="16.5" customHeight="1" x14ac:dyDescent="0.25">
      <c r="A128" s="35" t="s">
        <v>81</v>
      </c>
      <c r="B128" s="20">
        <v>37250</v>
      </c>
      <c r="C128" s="20">
        <v>37250</v>
      </c>
    </row>
    <row r="129" spans="1:3" ht="16.5" customHeight="1" x14ac:dyDescent="0.25">
      <c r="A129" s="35" t="s">
        <v>82</v>
      </c>
      <c r="B129" s="20">
        <v>7000</v>
      </c>
      <c r="C129" s="20">
        <v>7000</v>
      </c>
    </row>
    <row r="130" spans="1:3" ht="16.5" customHeight="1" x14ac:dyDescent="0.25">
      <c r="A130" s="35" t="s">
        <v>100</v>
      </c>
      <c r="B130" s="20">
        <v>7646</v>
      </c>
      <c r="C130" s="71">
        <v>10000</v>
      </c>
    </row>
    <row r="131" spans="1:3" ht="16.5" customHeight="1" x14ac:dyDescent="0.25">
      <c r="A131" s="35" t="s">
        <v>99</v>
      </c>
      <c r="B131" s="20">
        <v>0</v>
      </c>
      <c r="C131" s="71">
        <v>10050</v>
      </c>
    </row>
    <row r="132" spans="1:3" ht="16.5" customHeight="1" x14ac:dyDescent="0.25">
      <c r="A132" s="35" t="s">
        <v>101</v>
      </c>
      <c r="B132" s="20">
        <v>0</v>
      </c>
      <c r="C132" s="71">
        <v>14500</v>
      </c>
    </row>
    <row r="133" spans="1:3" ht="16.5" customHeight="1" x14ac:dyDescent="0.25">
      <c r="A133" s="59" t="s">
        <v>62</v>
      </c>
      <c r="B133" s="41">
        <v>0</v>
      </c>
      <c r="C133" s="41">
        <f>SUM(C134:C136)</f>
        <v>61800</v>
      </c>
    </row>
    <row r="134" spans="1:3" ht="16.5" customHeight="1" x14ac:dyDescent="0.25">
      <c r="A134" s="35" t="s">
        <v>102</v>
      </c>
      <c r="B134" s="20">
        <v>0</v>
      </c>
      <c r="C134" s="71">
        <v>14900</v>
      </c>
    </row>
    <row r="135" spans="1:3" ht="16.5" customHeight="1" x14ac:dyDescent="0.25">
      <c r="A135" s="35" t="s">
        <v>103</v>
      </c>
      <c r="B135" s="20">
        <v>0</v>
      </c>
      <c r="C135" s="71">
        <v>32000</v>
      </c>
    </row>
    <row r="136" spans="1:3" ht="16.5" customHeight="1" x14ac:dyDescent="0.25">
      <c r="A136" s="35" t="s">
        <v>104</v>
      </c>
      <c r="B136" s="20">
        <v>0</v>
      </c>
      <c r="C136" s="71">
        <v>14900</v>
      </c>
    </row>
    <row r="137" spans="1:3" ht="12.75" customHeight="1" x14ac:dyDescent="0.25">
      <c r="A137" s="35" t="s">
        <v>107</v>
      </c>
      <c r="B137" s="80">
        <f>SUM(B116+B111+B107+B94+B88+B80+B73+B66+B57+B42+B26)</f>
        <v>1403052</v>
      </c>
      <c r="C137" s="80">
        <f>SUM(C116+C111+C107+C94+C88+C80+C73+C66+C57+C42+C26)</f>
        <v>1425049</v>
      </c>
    </row>
    <row r="138" spans="1:3" ht="9" customHeight="1" x14ac:dyDescent="0.25">
      <c r="A138" s="1"/>
      <c r="B138" s="1"/>
    </row>
    <row r="139" spans="1:3" ht="15" customHeight="1" x14ac:dyDescent="0.25">
      <c r="A139" s="36" t="s">
        <v>36</v>
      </c>
      <c r="B139" s="1"/>
    </row>
    <row r="140" spans="1:3" ht="39.75" customHeight="1" x14ac:dyDescent="0.25">
      <c r="A140" s="93" t="s">
        <v>20</v>
      </c>
      <c r="B140" s="93"/>
      <c r="C140" s="85"/>
    </row>
    <row r="141" spans="1:3" ht="27.75" customHeight="1" x14ac:dyDescent="0.25">
      <c r="A141" s="93" t="s">
        <v>112</v>
      </c>
      <c r="B141" s="93"/>
      <c r="C141" s="85"/>
    </row>
    <row r="142" spans="1:3" ht="13.5" customHeight="1" x14ac:dyDescent="0.25">
      <c r="A142" s="37"/>
      <c r="B142" s="37"/>
    </row>
    <row r="143" spans="1:3" ht="19.5" customHeight="1" x14ac:dyDescent="0.25">
      <c r="A143" t="s">
        <v>93</v>
      </c>
      <c r="B143" s="5" t="s">
        <v>40</v>
      </c>
    </row>
    <row r="144" spans="1:3" ht="19.5" customHeight="1" x14ac:dyDescent="0.25">
      <c r="A144" s="38" t="s">
        <v>111</v>
      </c>
      <c r="B144" s="5" t="s">
        <v>21</v>
      </c>
    </row>
    <row r="145" spans="1:2" ht="12.75" customHeight="1" x14ac:dyDescent="0.25">
      <c r="A145" s="38" t="s">
        <v>108</v>
      </c>
      <c r="B145" s="5" t="s">
        <v>23</v>
      </c>
    </row>
    <row r="146" spans="1:2" ht="12" customHeight="1" x14ac:dyDescent="0.25">
      <c r="A146" s="1"/>
      <c r="B146" s="37"/>
    </row>
    <row r="147" spans="1:2" ht="12" customHeight="1" x14ac:dyDescent="0.25">
      <c r="A147" s="1"/>
      <c r="B147" s="37"/>
    </row>
    <row r="148" spans="1:2" ht="16.5" customHeight="1" x14ac:dyDescent="0.25">
      <c r="A148" s="1"/>
      <c r="B148" s="37"/>
    </row>
    <row r="149" spans="1:2" x14ac:dyDescent="0.25">
      <c r="A149" s="1"/>
      <c r="B149" s="1"/>
    </row>
    <row r="153" spans="1:2" ht="36.75" customHeight="1" x14ac:dyDescent="0.25"/>
    <row r="154" spans="1:2" ht="33" customHeight="1" x14ac:dyDescent="0.25"/>
    <row r="155" spans="1:2" ht="18.75" customHeight="1" x14ac:dyDescent="0.25"/>
    <row r="156" spans="1:2" ht="16.5" customHeight="1" x14ac:dyDescent="0.25"/>
    <row r="157" spans="1:2" ht="16.5" customHeight="1" x14ac:dyDescent="0.25"/>
    <row r="158" spans="1:2" ht="17.25" customHeight="1" x14ac:dyDescent="0.25"/>
  </sheetData>
  <mergeCells count="14">
    <mergeCell ref="A71:C71"/>
    <mergeCell ref="A14:C14"/>
    <mergeCell ref="A140:C140"/>
    <mergeCell ref="A141:C141"/>
    <mergeCell ref="A55:C55"/>
    <mergeCell ref="A56:C56"/>
    <mergeCell ref="A7:B7"/>
    <mergeCell ref="A13:B13"/>
    <mergeCell ref="A64:C64"/>
    <mergeCell ref="A2:C2"/>
    <mergeCell ref="A4:C4"/>
    <mergeCell ref="A5:C5"/>
    <mergeCell ref="A9:C9"/>
    <mergeCell ref="A23:C23"/>
  </mergeCells>
  <phoneticPr fontId="5" type="noConversion"/>
  <pageMargins left="0.7" right="0.7" top="0.75" bottom="0.75" header="0.3" footer="0.3"/>
  <pageSetup scale="74" fitToHeight="0" orientation="portrait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Suzana Hajnić</dc:creator>
  <cp:lastModifiedBy>Korisnik</cp:lastModifiedBy>
  <cp:lastPrinted>2025-12-23T09:38:06Z</cp:lastPrinted>
  <dcterms:created xsi:type="dcterms:W3CDTF">2018-11-21T13:48:23Z</dcterms:created>
  <dcterms:modified xsi:type="dcterms:W3CDTF">2026-05-26T08:12:40Z</dcterms:modified>
</cp:coreProperties>
</file>